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374DE495-0AF9-4257-9FF7-2DC773367C36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Con Fin Pos (2)" sheetId="12" r:id="rId1"/>
    <sheet name="Con Fin Perf (2)" sheetId="13" r:id="rId2"/>
    <sheet name="Con Equity" sheetId="7" state="hidden" r:id="rId3"/>
    <sheet name="Con Cash Flow  (2)" sheetId="14" r:id="rId4"/>
  </sheets>
  <definedNames>
    <definedName name="_xlnm.Print_Area" localSheetId="2">'Con Equity'!$A$1:$L$39</definedName>
    <definedName name="_xlnm.Print_Area" localSheetId="1">'Con Fin Perf (2)'!$A$1:$F$31</definedName>
    <definedName name="_xlnm.Print_Area" localSheetId="0">'Con Fin Pos (2)'!$A$1:$I$57</definedName>
  </definedNames>
  <calcPr calcId="181029"/>
</workbook>
</file>

<file path=xl/calcChain.xml><?xml version="1.0" encoding="utf-8"?>
<calcChain xmlns="http://schemas.openxmlformats.org/spreadsheetml/2006/main">
  <c r="H42" i="7" l="1"/>
  <c r="G42" i="7"/>
  <c r="L42" i="7" l="1"/>
  <c r="I17" i="7"/>
  <c r="L37" i="7"/>
  <c r="L36" i="7"/>
  <c r="L35" i="7"/>
  <c r="L34" i="7"/>
  <c r="L33" i="7"/>
  <c r="L32" i="7"/>
  <c r="L26" i="7"/>
  <c r="L25" i="7"/>
  <c r="L24" i="7"/>
  <c r="L23" i="7"/>
  <c r="I28" i="7"/>
  <c r="I39" i="7" s="1"/>
  <c r="I43" i="7" s="1"/>
  <c r="J17" i="7"/>
  <c r="J28" i="7" s="1"/>
  <c r="J39" i="7" s="1"/>
  <c r="J43" i="7" s="1"/>
  <c r="K17" i="7"/>
  <c r="K28" i="7" s="1"/>
  <c r="K39" i="7" s="1"/>
  <c r="K43" i="7" s="1"/>
  <c r="H17" i="7"/>
  <c r="H28" i="7" s="1"/>
  <c r="H39" i="7" s="1"/>
  <c r="H43" i="7" s="1"/>
  <c r="G17" i="7"/>
  <c r="G28" i="7" s="1"/>
  <c r="G39" i="7" s="1"/>
  <c r="G43" i="7" s="1"/>
  <c r="F17" i="7"/>
  <c r="F28" i="7" s="1"/>
  <c r="F39" i="7" s="1"/>
  <c r="F43" i="7" s="1"/>
  <c r="E17" i="7"/>
  <c r="E28" i="7" s="1"/>
  <c r="E39" i="7" s="1"/>
  <c r="D17" i="7"/>
  <c r="D28" i="7" s="1"/>
  <c r="D39" i="7" s="1"/>
  <c r="L15" i="7"/>
  <c r="L14" i="7"/>
  <c r="L13" i="7"/>
  <c r="L9" i="7" l="1"/>
  <c r="N17" i="7" l="1"/>
  <c r="L17" i="7"/>
  <c r="L28" i="7" s="1"/>
  <c r="L39" i="7" l="1"/>
  <c r="N28" i="7"/>
  <c r="N39" i="7" l="1"/>
  <c r="L43" i="7"/>
</calcChain>
</file>

<file path=xl/sharedStrings.xml><?xml version="1.0" encoding="utf-8"?>
<sst xmlns="http://schemas.openxmlformats.org/spreadsheetml/2006/main" count="171" uniqueCount="122">
  <si>
    <t>SUBIC BAY METROPOLITAN AUTHORITY</t>
  </si>
  <si>
    <t>NOTE</t>
  </si>
  <si>
    <t>ASSETS</t>
  </si>
  <si>
    <t>Current Assets</t>
  </si>
  <si>
    <t>Receivables</t>
  </si>
  <si>
    <t>Inventories</t>
  </si>
  <si>
    <t>Other Current Assets</t>
  </si>
  <si>
    <t>Total Current Assets</t>
  </si>
  <si>
    <t>Non-Current Assets</t>
  </si>
  <si>
    <t xml:space="preserve">Receivables </t>
  </si>
  <si>
    <t xml:space="preserve">Property, Plant and Equipment </t>
  </si>
  <si>
    <t>Financial Assets</t>
  </si>
  <si>
    <t>Investment in Joint Ventures</t>
  </si>
  <si>
    <t>Investment Property</t>
  </si>
  <si>
    <t>Total Non-Current Assets</t>
  </si>
  <si>
    <t>Total Assets</t>
  </si>
  <si>
    <t>Investment in Associates/ Affiliates</t>
  </si>
  <si>
    <t>Current Liabilities</t>
  </si>
  <si>
    <t>Financial Liabilities</t>
  </si>
  <si>
    <t>Inter-Agency Payables</t>
  </si>
  <si>
    <t>Trust Liabilities</t>
  </si>
  <si>
    <t>Other Payables</t>
  </si>
  <si>
    <t>Total Current Liabilities</t>
  </si>
  <si>
    <t>Non-Current Liabilities</t>
  </si>
  <si>
    <t>Total Non-Current Liabilities</t>
  </si>
  <si>
    <t>Total Liabilities</t>
  </si>
  <si>
    <t>Government Equity</t>
  </si>
  <si>
    <t>Revaluation Surplus</t>
  </si>
  <si>
    <t>Total Equity</t>
  </si>
  <si>
    <t>Total Liabilities and Equity</t>
  </si>
  <si>
    <t>Income</t>
  </si>
  <si>
    <t>Service and Business Income</t>
  </si>
  <si>
    <t>Other Non-Operating Income</t>
  </si>
  <si>
    <t>Total Income</t>
  </si>
  <si>
    <t>Expenses</t>
  </si>
  <si>
    <t>Personnel Services</t>
  </si>
  <si>
    <t>Maintenance and Other Operating Expenses</t>
  </si>
  <si>
    <t>Financial Expenses</t>
  </si>
  <si>
    <t>Non-Cash Expenses</t>
  </si>
  <si>
    <t>Total Expenses</t>
  </si>
  <si>
    <t>CONDENSED STATEMENT OF CASH FLOWS</t>
  </si>
  <si>
    <t>CASH FLOWS FROM OPERATING ACTIVITIES</t>
  </si>
  <si>
    <t>Collection of Receivables</t>
  </si>
  <si>
    <t>Trust Receipts</t>
  </si>
  <si>
    <t>Other Receipts</t>
  </si>
  <si>
    <t>Cash Inflows</t>
  </si>
  <si>
    <t>Total Cash Inflows</t>
  </si>
  <si>
    <t>Cash Outflows</t>
  </si>
  <si>
    <t xml:space="preserve"> </t>
  </si>
  <si>
    <t>Total Cash Outflows</t>
  </si>
  <si>
    <t>CASH FLOWS FROM INVESTING ACTIVITIES</t>
  </si>
  <si>
    <t>CASH FLOWS FROM FINANCING ACTIVITIES</t>
  </si>
  <si>
    <t>Receipt of Interest Earned</t>
  </si>
  <si>
    <t>Payment on Interest on Loans and Other Financial Charges</t>
  </si>
  <si>
    <t>CASH AND CASH EQUIVALENTS, JANUARY 1</t>
  </si>
  <si>
    <t>CASH AND CASH EQUIVALENTS, DECEMBER 31</t>
  </si>
  <si>
    <t>STATEMENT OF CHANGES IN EQUITY</t>
  </si>
  <si>
    <t>FOR THE YEAR ENDED DECEMBER 31, 2017</t>
  </si>
  <si>
    <t>Cumulative Translation Adjustment</t>
  </si>
  <si>
    <t>Cumulative Changes in Fair Value of Investment</t>
  </si>
  <si>
    <t>Retained Earnings    (Deficit)</t>
  </si>
  <si>
    <t>Contributed Capital</t>
  </si>
  <si>
    <t>Share Capital</t>
  </si>
  <si>
    <t>Share Premium</t>
  </si>
  <si>
    <t>Member's Equity</t>
  </si>
  <si>
    <t>TOTAL</t>
  </si>
  <si>
    <t>ADJUSTMENTS:</t>
  </si>
  <si>
    <t>Add/(Deduct):</t>
  </si>
  <si>
    <t>Changes in Accounting Policy</t>
  </si>
  <si>
    <t>Prior Period Errors</t>
  </si>
  <si>
    <t>Other Adjustments</t>
  </si>
  <si>
    <t>CHANGES IN EQUITY FOR 2016</t>
  </si>
  <si>
    <t>Add/(deduct):</t>
  </si>
  <si>
    <t>Issuances of Share Capital</t>
  </si>
  <si>
    <t>Member's Contribution</t>
  </si>
  <si>
    <t>Comprehensive Income for the Year</t>
  </si>
  <si>
    <t>Dividends</t>
  </si>
  <si>
    <t>CONDENSED STATEMENT OF COMPREHENSIVE INCOME</t>
  </si>
  <si>
    <t>CORPORATE OPERATING BUDGET</t>
  </si>
  <si>
    <t>CONDENSED STATEMENT OF FINANCIAL POSITION</t>
  </si>
  <si>
    <t xml:space="preserve">Other Non-Current  Assets </t>
  </si>
  <si>
    <t>Retained Earnings/(Deficit)</t>
  </si>
  <si>
    <t>The notes on pages 38 to 40 form part of these statements.</t>
  </si>
  <si>
    <t>Profit/(Loss) Before Tax</t>
  </si>
  <si>
    <t>Income Tax Expense/(Benefit)</t>
  </si>
  <si>
    <t xml:space="preserve">Profit/(Loss) After Tax </t>
  </si>
  <si>
    <t>₱</t>
  </si>
  <si>
    <t xml:space="preserve">Other Investments </t>
  </si>
  <si>
    <t>(In Thousands of Pesos)</t>
  </si>
  <si>
    <t>Collection of Income/Revenue</t>
  </si>
  <si>
    <t>Net Income/(Loss)</t>
  </si>
  <si>
    <t>Payment of Expenses</t>
  </si>
  <si>
    <t>Purchase of Inventories</t>
  </si>
  <si>
    <t>Purchase/Construction of Property, Plant and Equipment</t>
  </si>
  <si>
    <t>Net Cash Provided By/(Used In) Investing  Activities</t>
  </si>
  <si>
    <t>BALANCE AT DECEMBER 31, 2017</t>
  </si>
  <si>
    <t>Additional Capital from National Government</t>
  </si>
  <si>
    <t>Cash and Cash Equivalents</t>
  </si>
  <si>
    <t>LIABILITIES</t>
  </si>
  <si>
    <t xml:space="preserve">Deferred Credits/Unearned Income </t>
  </si>
  <si>
    <t>EQUITY</t>
  </si>
  <si>
    <t>The notes on pages ___ to ___form part of these statements.</t>
  </si>
  <si>
    <t>Net Assistance/Subsidy/(Financial 
      Assistance/Subsidy/Contribution)</t>
  </si>
  <si>
    <t>Release of Inter-Agency Fund Transfer</t>
  </si>
  <si>
    <t>Net Cash Provided by/(Used in) Operating Activities</t>
  </si>
  <si>
    <t>Return on Investments</t>
  </si>
  <si>
    <t>Purchase/Acquisition of Investment</t>
  </si>
  <si>
    <t>Payment of Long-Term Liabilities</t>
  </si>
  <si>
    <t>Payment of Cash Dividend</t>
  </si>
  <si>
    <t>Net Cash Provided by Financing Activities  Activities</t>
  </si>
  <si>
    <t>INCREASE(DECREASE) IN CASH AND CASH EQUIVALENTS</t>
  </si>
  <si>
    <t>Effects of Exchange Rate Changes on Cash and Equivalent</t>
  </si>
  <si>
    <t>Proceeds from Incurrence of Financial Liabilities</t>
  </si>
  <si>
    <t>AS AT DECEMBER 31, 2018</t>
  </si>
  <si>
    <t>FOR THE YEAR ENDED DECEMBER 31, 2018</t>
  </si>
  <si>
    <t>2018</t>
  </si>
  <si>
    <t>BALANCE AT JANUARY 1, 2017</t>
  </si>
  <si>
    <t>RESTATED BALANCE AT JANUARY 1, 2017</t>
  </si>
  <si>
    <t>CHANGES IN EQUITY FOR 2018</t>
  </si>
  <si>
    <t>Subsidy Income from NG</t>
  </si>
  <si>
    <t>Paid-in Capital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</si>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</sst>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9" formatCode="_(* #,##0.00000_);_(* \(#,##0.00000\);_(* &quot;-&quot;??_);_(@_)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color theme="0"/>
      <name val="Times New Roman"/>
      <family val="1"/>
    </font>
    <font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7">
    <xf numFmtId="0" fontId="0" fillId="0" borderId="0" xfId="0"/>
    <xf numFmtId="0" fontId="8" fillId="0" borderId="0" xfId="0" applyFont="1"/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65" fontId="8" fillId="0" borderId="0" xfId="1" applyNumberFormat="1" applyFont="1"/>
    <xf numFmtId="165" fontId="8" fillId="0" borderId="0" xfId="0" applyNumberFormat="1" applyFont="1"/>
    <xf numFmtId="0" fontId="8" fillId="0" borderId="0" xfId="1" applyNumberFormat="1" applyFont="1"/>
    <xf numFmtId="0" fontId="1" fillId="0" borderId="0" xfId="0" applyNumberFormat="1" applyFont="1" applyFill="1" applyAlignment="1">
      <alignment horizontal="right"/>
    </xf>
    <xf numFmtId="1" fontId="8" fillId="0" borderId="0" xfId="1" applyNumberFormat="1" applyFont="1"/>
    <xf numFmtId="0" fontId="8" fillId="0" borderId="5" xfId="0" applyFont="1" applyBorder="1"/>
    <xf numFmtId="165" fontId="8" fillId="0" borderId="5" xfId="1" applyNumberFormat="1" applyFont="1" applyBorder="1"/>
    <xf numFmtId="3" fontId="8" fillId="0" borderId="0" xfId="1" applyNumberFormat="1" applyFont="1"/>
    <xf numFmtId="0" fontId="9" fillId="0" borderId="0" xfId="0" applyFont="1"/>
    <xf numFmtId="0" fontId="9" fillId="0" borderId="8" xfId="0" applyFont="1" applyBorder="1"/>
    <xf numFmtId="0" fontId="9" fillId="0" borderId="8" xfId="1" applyNumberFormat="1" applyFont="1" applyBorder="1"/>
    <xf numFmtId="165" fontId="9" fillId="0" borderId="8" xfId="1" applyNumberFormat="1" applyFont="1" applyBorder="1"/>
    <xf numFmtId="165" fontId="9" fillId="0" borderId="0" xfId="0" applyNumberFormat="1" applyFont="1"/>
    <xf numFmtId="165" fontId="9" fillId="0" borderId="0" xfId="1" applyNumberFormat="1" applyFont="1"/>
    <xf numFmtId="0" fontId="9" fillId="0" borderId="5" xfId="1" applyNumberFormat="1" applyFont="1" applyBorder="1"/>
    <xf numFmtId="165" fontId="9" fillId="0" borderId="5" xfId="1" applyNumberFormat="1" applyFont="1" applyBorder="1"/>
    <xf numFmtId="0" fontId="9" fillId="0" borderId="0" xfId="1" applyNumberFormat="1" applyFont="1"/>
    <xf numFmtId="0" fontId="9" fillId="0" borderId="0" xfId="1" applyNumberFormat="1" applyFont="1" applyBorder="1"/>
    <xf numFmtId="165" fontId="9" fillId="0" borderId="0" xfId="1" applyNumberFormat="1" applyFont="1" applyBorder="1"/>
    <xf numFmtId="0" fontId="5" fillId="2" borderId="0" xfId="0" applyFont="1" applyFill="1"/>
    <xf numFmtId="0" fontId="4" fillId="2" borderId="0" xfId="0" applyFont="1" applyFill="1"/>
    <xf numFmtId="165" fontId="4" fillId="2" borderId="0" xfId="1" applyNumberFormat="1" applyFont="1" applyFill="1"/>
    <xf numFmtId="165" fontId="5" fillId="2" borderId="0" xfId="0" applyNumberFormat="1" applyFont="1" applyFill="1" applyBorder="1"/>
    <xf numFmtId="165" fontId="4" fillId="2" borderId="0" xfId="0" applyNumberFormat="1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165" fontId="4" fillId="2" borderId="1" xfId="1" applyNumberFormat="1" applyFont="1" applyFill="1" applyBorder="1"/>
    <xf numFmtId="0" fontId="9" fillId="2" borderId="0" xfId="0" applyFont="1" applyFill="1"/>
    <xf numFmtId="39" fontId="5" fillId="2" borderId="0" xfId="0" applyNumberFormat="1" applyFont="1" applyFill="1"/>
    <xf numFmtId="43" fontId="4" fillId="2" borderId="0" xfId="1" applyFont="1" applyFill="1"/>
    <xf numFmtId="43" fontId="5" fillId="2" borderId="1" xfId="1" applyFont="1" applyFill="1" applyBorder="1"/>
    <xf numFmtId="43" fontId="5" fillId="2" borderId="2" xfId="1" applyFont="1" applyFill="1" applyBorder="1"/>
    <xf numFmtId="43" fontId="4" fillId="2" borderId="0" xfId="1" applyFont="1" applyFill="1" applyAlignment="1">
      <alignment horizontal="right"/>
    </xf>
    <xf numFmtId="43" fontId="5" fillId="2" borderId="1" xfId="1" applyFont="1" applyFill="1" applyBorder="1" applyAlignment="1">
      <alignment horizontal="right"/>
    </xf>
    <xf numFmtId="43" fontId="5" fillId="2" borderId="2" xfId="1" applyFont="1" applyFill="1" applyBorder="1" applyAlignment="1">
      <alignment horizontal="right"/>
    </xf>
    <xf numFmtId="43" fontId="5" fillId="2" borderId="5" xfId="1" applyFont="1" applyFill="1" applyBorder="1"/>
    <xf numFmtId="43" fontId="4" fillId="2" borderId="1" xfId="1" applyFont="1" applyFill="1" applyBorder="1"/>
    <xf numFmtId="43" fontId="4" fillId="2" borderId="5" xfId="1" applyFont="1" applyFill="1" applyBorder="1"/>
    <xf numFmtId="43" fontId="5" fillId="2" borderId="0" xfId="1" applyFont="1" applyFill="1"/>
    <xf numFmtId="164" fontId="4" fillId="2" borderId="0" xfId="0" applyNumberFormat="1" applyFont="1" applyFill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3" fontId="4" fillId="2" borderId="0" xfId="0" applyNumberFormat="1" applyFont="1" applyFill="1"/>
    <xf numFmtId="169" fontId="4" fillId="2" borderId="0" xfId="1" applyNumberFormat="1" applyFont="1" applyFill="1"/>
    <xf numFmtId="17" fontId="2" fillId="2" borderId="0" xfId="0" quotePrefix="1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43" fontId="1" fillId="2" borderId="0" xfId="1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Border="1"/>
    <xf numFmtId="43" fontId="4" fillId="2" borderId="0" xfId="1" applyFont="1" applyFill="1" applyBorder="1"/>
    <xf numFmtId="0" fontId="5" fillId="2" borderId="0" xfId="0" applyFont="1" applyFill="1" applyBorder="1"/>
    <xf numFmtId="43" fontId="5" fillId="2" borderId="0" xfId="1" applyFont="1" applyFill="1" applyBorder="1"/>
    <xf numFmtId="43" fontId="4" fillId="2" borderId="1" xfId="1" applyFont="1" applyFill="1" applyBorder="1" applyAlignment="1">
      <alignment horizontal="right"/>
    </xf>
    <xf numFmtId="43" fontId="5" fillId="2" borderId="3" xfId="1" applyFont="1" applyFill="1" applyBorder="1"/>
    <xf numFmtId="43" fontId="5" fillId="2" borderId="3" xfId="1" applyFont="1" applyFill="1" applyBorder="1" applyAlignment="1">
      <alignment horizontal="right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165" fontId="5" fillId="2" borderId="3" xfId="0" applyNumberFormat="1" applyFont="1" applyFill="1" applyBorder="1"/>
    <xf numFmtId="17" fontId="2" fillId="2" borderId="0" xfId="0" applyNumberFormat="1" applyFont="1" applyFill="1" applyAlignment="1">
      <alignment horizontal="center" vertical="center"/>
    </xf>
    <xf numFmtId="15" fontId="1" fillId="2" borderId="0" xfId="0" applyNumberFormat="1" applyFont="1" applyFill="1" applyAlignment="1">
      <alignment horizontal="center" vertical="center"/>
    </xf>
    <xf numFmtId="0" fontId="5" fillId="2" borderId="0" xfId="0" quotePrefix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4" xfId="0" applyFont="1" applyFill="1" applyBorder="1"/>
    <xf numFmtId="0" fontId="6" fillId="2" borderId="0" xfId="0" applyFont="1" applyFill="1" applyAlignment="1">
      <alignment horizontal="center"/>
    </xf>
    <xf numFmtId="165" fontId="4" fillId="2" borderId="0" xfId="1" applyNumberFormat="1" applyFont="1" applyFill="1" applyBorder="1"/>
    <xf numFmtId="165" fontId="4" fillId="2" borderId="3" xfId="1" applyNumberFormat="1" applyFont="1" applyFill="1" applyBorder="1"/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11" fillId="2" borderId="7" xfId="0" applyFont="1" applyFill="1" applyBorder="1" applyAlignment="1">
      <alignment horizontal="left"/>
    </xf>
    <xf numFmtId="0" fontId="12" fillId="2" borderId="0" xfId="0" applyFont="1" applyFill="1"/>
    <xf numFmtId="0" fontId="11" fillId="2" borderId="0" xfId="0" applyFont="1" applyFill="1"/>
    <xf numFmtId="0" fontId="1" fillId="2" borderId="0" xfId="0" applyFont="1" applyFill="1"/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3" fontId="4" fillId="2" borderId="3" xfId="1" applyFont="1" applyFill="1" applyBorder="1"/>
    <xf numFmtId="43" fontId="4" fillId="2" borderId="0" xfId="1" applyNumberFormat="1" applyFont="1" applyFill="1"/>
    <xf numFmtId="17" fontId="2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Q57"/>
  <sheetViews>
    <sheetView topLeftCell="A7" zoomScale="90" zoomScaleNormal="90" workbookViewId="0">
      <selection activeCell="G22" sqref="G22"/>
    </sheetView>
  </sheetViews>
  <sheetFormatPr defaultRowHeight="15.75" x14ac:dyDescent="0.25"/>
  <cols>
    <col min="1" max="1" width="2.85546875" style="24" customWidth="1"/>
    <col min="2" max="2" width="2.28515625" style="24" customWidth="1"/>
    <col min="3" max="3" width="41" style="24" customWidth="1"/>
    <col min="4" max="4" width="0.5703125" style="24" customWidth="1"/>
    <col min="5" max="5" width="8.85546875" style="29" hidden="1" customWidth="1"/>
    <col min="6" max="6" width="2.7109375" style="29" customWidth="1"/>
    <col min="7" max="7" width="20.28515625" style="31" customWidth="1"/>
    <col min="8" max="8" width="2.5703125" style="31" customWidth="1"/>
    <col min="9" max="9" width="22.85546875" style="24" customWidth="1"/>
    <col min="10" max="10" width="4" style="52" customWidth="1"/>
    <col min="11" max="11" width="14" style="24" customWidth="1"/>
    <col min="12" max="12" width="9.140625" style="24"/>
    <col min="13" max="13" width="14.7109375" style="24" customWidth="1"/>
    <col min="14" max="14" width="11.5703125" style="49" bestFit="1" customWidth="1"/>
    <col min="15" max="15" width="11.28515625" style="49" bestFit="1" customWidth="1"/>
    <col min="16" max="17" width="9.140625" style="50"/>
    <col min="18" max="16384" width="9.140625" style="24"/>
  </cols>
  <sheetData>
    <row r="1" spans="1:17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7" x14ac:dyDescent="0.25">
      <c r="A2" s="48" t="s">
        <v>79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7" x14ac:dyDescent="0.25">
      <c r="A3" s="48" t="s">
        <v>78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7" x14ac:dyDescent="0.25">
      <c r="A4" s="51" t="s">
        <v>113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7" ht="8.25" customHeight="1" x14ac:dyDescent="0.25"/>
    <row r="6" spans="1:17" ht="8.25" customHeight="1" x14ac:dyDescent="0.25"/>
    <row r="7" spans="1:17" x14ac:dyDescent="0.25">
      <c r="E7" s="30" t="s">
        <v>1</v>
      </c>
      <c r="F7" s="30"/>
      <c r="G7" s="30">
        <v>2019</v>
      </c>
      <c r="H7" s="30"/>
      <c r="I7" s="30">
        <v>2018</v>
      </c>
      <c r="J7" s="24"/>
      <c r="N7" s="35"/>
      <c r="O7" s="35"/>
      <c r="P7" s="24"/>
      <c r="Q7" s="24"/>
    </row>
    <row r="8" spans="1:17" ht="8.25" customHeight="1" x14ac:dyDescent="0.25">
      <c r="G8" s="24"/>
      <c r="H8" s="24"/>
      <c r="I8" s="31"/>
      <c r="J8" s="24"/>
      <c r="N8" s="35"/>
      <c r="O8" s="35"/>
      <c r="P8" s="24"/>
      <c r="Q8" s="24"/>
    </row>
    <row r="9" spans="1:17" x14ac:dyDescent="0.25">
      <c r="A9" s="53" t="s">
        <v>2</v>
      </c>
      <c r="B9" s="53"/>
      <c r="C9" s="53"/>
      <c r="D9" s="53"/>
      <c r="E9" s="53"/>
      <c r="F9" s="53"/>
      <c r="G9" s="53"/>
      <c r="H9" s="53"/>
      <c r="I9" s="53"/>
      <c r="J9" s="24"/>
      <c r="N9" s="35"/>
      <c r="O9" s="35"/>
      <c r="P9" s="24"/>
      <c r="Q9" s="24"/>
    </row>
    <row r="10" spans="1:17" ht="6.75" customHeight="1" x14ac:dyDescent="0.25">
      <c r="G10" s="24"/>
      <c r="H10" s="24"/>
      <c r="I10" s="31"/>
      <c r="J10" s="24"/>
      <c r="N10" s="35"/>
      <c r="O10" s="35"/>
      <c r="P10" s="24"/>
      <c r="Q10" s="24"/>
    </row>
    <row r="11" spans="1:17" x14ac:dyDescent="0.25">
      <c r="A11" s="23" t="s">
        <v>3</v>
      </c>
      <c r="G11" s="24"/>
      <c r="H11" s="24"/>
      <c r="I11" s="31"/>
      <c r="J11" s="24"/>
      <c r="N11" s="35"/>
      <c r="O11" s="35"/>
      <c r="P11" s="24"/>
      <c r="Q11" s="24"/>
    </row>
    <row r="12" spans="1:17" x14ac:dyDescent="0.25">
      <c r="B12" s="24" t="s">
        <v>97</v>
      </c>
      <c r="E12" s="29">
        <v>4</v>
      </c>
      <c r="F12" s="29" t="s">
        <v>86</v>
      </c>
      <c r="G12" s="35">
        <v>1068307431.5000343</v>
      </c>
      <c r="H12" s="29" t="s">
        <v>86</v>
      </c>
      <c r="I12" s="38">
        <v>796808149.10002482</v>
      </c>
      <c r="J12" s="24"/>
      <c r="N12" s="35"/>
      <c r="O12" s="35"/>
      <c r="P12" s="24"/>
      <c r="Q12" s="24"/>
    </row>
    <row r="13" spans="1:17" x14ac:dyDescent="0.25">
      <c r="B13" s="24" t="s">
        <v>4</v>
      </c>
      <c r="E13" s="29">
        <v>5</v>
      </c>
      <c r="G13" s="35">
        <v>771153134.75999999</v>
      </c>
      <c r="H13" s="25"/>
      <c r="I13" s="38">
        <v>928919460</v>
      </c>
      <c r="J13" s="24"/>
      <c r="N13" s="35"/>
      <c r="O13" s="35"/>
      <c r="P13" s="24"/>
      <c r="Q13" s="24"/>
    </row>
    <row r="14" spans="1:17" x14ac:dyDescent="0.25">
      <c r="B14" s="24" t="s">
        <v>5</v>
      </c>
      <c r="E14" s="29">
        <v>6</v>
      </c>
      <c r="G14" s="35">
        <v>91814643.769999996</v>
      </c>
      <c r="H14" s="25"/>
      <c r="I14" s="38">
        <v>97458860.979999989</v>
      </c>
      <c r="J14" s="24"/>
      <c r="N14" s="35"/>
      <c r="O14" s="35"/>
      <c r="P14" s="24"/>
      <c r="Q14" s="24"/>
    </row>
    <row r="15" spans="1:17" x14ac:dyDescent="0.25">
      <c r="B15" s="24" t="s">
        <v>6</v>
      </c>
      <c r="E15" s="29">
        <v>7</v>
      </c>
      <c r="G15" s="35">
        <v>101657546.56</v>
      </c>
      <c r="H15" s="25"/>
      <c r="I15" s="38">
        <v>22240499.709999997</v>
      </c>
      <c r="J15" s="24"/>
      <c r="N15" s="54"/>
      <c r="O15" s="35"/>
      <c r="P15" s="24"/>
      <c r="Q15" s="24"/>
    </row>
    <row r="16" spans="1:17" x14ac:dyDescent="0.25">
      <c r="C16" s="23" t="s">
        <v>7</v>
      </c>
      <c r="F16" s="30" t="s">
        <v>86</v>
      </c>
      <c r="G16" s="36">
        <v>2032932756.5900342</v>
      </c>
      <c r="H16" s="30" t="s">
        <v>86</v>
      </c>
      <c r="I16" s="39">
        <v>1845426969.7900248</v>
      </c>
      <c r="J16" s="24"/>
      <c r="N16" s="35"/>
      <c r="O16" s="35"/>
      <c r="P16" s="24"/>
      <c r="Q16" s="24"/>
    </row>
    <row r="17" spans="1:17" ht="6.75" customHeight="1" x14ac:dyDescent="0.25">
      <c r="G17" s="35"/>
      <c r="H17" s="24"/>
      <c r="I17" s="38"/>
      <c r="J17" s="24"/>
      <c r="N17" s="35"/>
      <c r="O17" s="35"/>
      <c r="P17" s="24"/>
      <c r="Q17" s="24"/>
    </row>
    <row r="18" spans="1:17" ht="11.25" customHeight="1" x14ac:dyDescent="0.25">
      <c r="A18" s="55" t="s">
        <v>8</v>
      </c>
      <c r="B18" s="56"/>
      <c r="C18" s="56"/>
      <c r="D18" s="56"/>
      <c r="G18" s="35"/>
      <c r="H18" s="24"/>
      <c r="I18" s="38"/>
      <c r="J18" s="24"/>
      <c r="N18" s="35"/>
      <c r="O18" s="35"/>
      <c r="P18" s="24"/>
      <c r="Q18" s="24"/>
    </row>
    <row r="19" spans="1:17" x14ac:dyDescent="0.25">
      <c r="A19" s="55"/>
      <c r="B19" s="56" t="s">
        <v>11</v>
      </c>
      <c r="C19" s="56"/>
      <c r="D19" s="56"/>
      <c r="E19" s="29">
        <v>8</v>
      </c>
      <c r="G19" s="35"/>
      <c r="H19" s="25"/>
      <c r="I19" s="38">
        <v>0</v>
      </c>
      <c r="J19" s="24"/>
      <c r="N19" s="35"/>
      <c r="O19" s="35"/>
      <c r="P19" s="24"/>
      <c r="Q19" s="24"/>
    </row>
    <row r="20" spans="1:17" x14ac:dyDescent="0.25">
      <c r="A20" s="55"/>
      <c r="B20" s="56" t="s">
        <v>12</v>
      </c>
      <c r="C20" s="56"/>
      <c r="D20" s="56"/>
      <c r="E20" s="29">
        <v>8</v>
      </c>
      <c r="G20" s="35">
        <v>345431526.73999995</v>
      </c>
      <c r="H20" s="25"/>
      <c r="I20" s="38">
        <v>338606367.25999999</v>
      </c>
      <c r="J20" s="24"/>
      <c r="N20" s="35"/>
      <c r="O20" s="35"/>
      <c r="P20" s="24"/>
      <c r="Q20" s="24"/>
    </row>
    <row r="21" spans="1:17" x14ac:dyDescent="0.25">
      <c r="A21" s="55"/>
      <c r="B21" s="56" t="s">
        <v>16</v>
      </c>
      <c r="C21" s="56"/>
      <c r="D21" s="56"/>
      <c r="E21" s="29">
        <v>8</v>
      </c>
      <c r="G21" s="35"/>
      <c r="H21" s="25"/>
      <c r="I21" s="38">
        <v>0</v>
      </c>
      <c r="J21" s="24"/>
      <c r="N21" s="35"/>
      <c r="O21" s="35"/>
      <c r="P21" s="24"/>
      <c r="Q21" s="24"/>
    </row>
    <row r="22" spans="1:17" x14ac:dyDescent="0.25">
      <c r="A22" s="56"/>
      <c r="B22" s="56" t="s">
        <v>87</v>
      </c>
      <c r="C22" s="56"/>
      <c r="D22" s="56"/>
      <c r="E22" s="29">
        <v>8</v>
      </c>
      <c r="G22" s="35">
        <v>2166543099.7400002</v>
      </c>
      <c r="H22" s="25"/>
      <c r="I22" s="38">
        <v>3772475904.3499994</v>
      </c>
      <c r="J22" s="24"/>
      <c r="N22" s="35"/>
      <c r="O22" s="35"/>
      <c r="P22" s="24"/>
      <c r="Q22" s="24"/>
    </row>
    <row r="23" spans="1:17" x14ac:dyDescent="0.25">
      <c r="A23" s="56"/>
      <c r="B23" s="56" t="s">
        <v>9</v>
      </c>
      <c r="C23" s="56"/>
      <c r="D23" s="56"/>
      <c r="E23" s="29">
        <v>5</v>
      </c>
      <c r="G23" s="35">
        <v>486759084.29000002</v>
      </c>
      <c r="H23" s="25"/>
      <c r="I23" s="38">
        <v>379470048.84687996</v>
      </c>
      <c r="J23" s="24"/>
      <c r="N23" s="35"/>
      <c r="O23" s="35"/>
      <c r="P23" s="24"/>
      <c r="Q23" s="24"/>
    </row>
    <row r="24" spans="1:17" x14ac:dyDescent="0.25">
      <c r="A24" s="56"/>
      <c r="B24" s="56" t="s">
        <v>13</v>
      </c>
      <c r="C24" s="56"/>
      <c r="D24" s="56"/>
      <c r="E24" s="29">
        <v>9</v>
      </c>
      <c r="G24" s="35">
        <v>5695628160.0299988</v>
      </c>
      <c r="H24" s="25"/>
      <c r="I24" s="38">
        <v>5945930499.6299992</v>
      </c>
      <c r="J24" s="24"/>
      <c r="N24" s="35"/>
      <c r="O24" s="35"/>
      <c r="P24" s="24"/>
      <c r="Q24" s="24"/>
    </row>
    <row r="25" spans="1:17" x14ac:dyDescent="0.25">
      <c r="A25" s="56"/>
      <c r="B25" s="56" t="s">
        <v>10</v>
      </c>
      <c r="C25" s="56"/>
      <c r="D25" s="56"/>
      <c r="E25" s="29">
        <v>9</v>
      </c>
      <c r="G25" s="35">
        <v>17970061590.789997</v>
      </c>
      <c r="H25" s="25"/>
      <c r="I25" s="38">
        <v>17567754449.169998</v>
      </c>
      <c r="J25" s="24"/>
      <c r="N25" s="35"/>
      <c r="O25" s="35"/>
      <c r="P25" s="24"/>
      <c r="Q25" s="24"/>
    </row>
    <row r="26" spans="1:17" x14ac:dyDescent="0.25">
      <c r="A26" s="56"/>
      <c r="B26" s="56" t="s">
        <v>80</v>
      </c>
      <c r="C26" s="56"/>
      <c r="D26" s="56"/>
      <c r="E26" s="29">
        <v>10</v>
      </c>
      <c r="G26" s="35">
        <v>5463022524.1199999</v>
      </c>
      <c r="H26" s="25"/>
      <c r="I26" s="38">
        <v>3136308111.5099998</v>
      </c>
      <c r="J26" s="24"/>
      <c r="N26" s="35"/>
      <c r="O26" s="35"/>
      <c r="P26" s="24"/>
      <c r="Q26" s="24"/>
    </row>
    <row r="27" spans="1:17" s="23" customFormat="1" x14ac:dyDescent="0.25">
      <c r="C27" s="23" t="s">
        <v>14</v>
      </c>
      <c r="E27" s="30"/>
      <c r="F27" s="30" t="s">
        <v>86</v>
      </c>
      <c r="G27" s="36">
        <v>32127445985.709995</v>
      </c>
      <c r="H27" s="30" t="s">
        <v>86</v>
      </c>
      <c r="I27" s="39">
        <v>31140545380.766876</v>
      </c>
      <c r="N27" s="44"/>
      <c r="O27" s="44"/>
    </row>
    <row r="28" spans="1:17" ht="3.75" customHeight="1" x14ac:dyDescent="0.25">
      <c r="G28" s="35"/>
      <c r="H28" s="24"/>
      <c r="I28" s="38"/>
      <c r="J28" s="24"/>
      <c r="N28" s="35"/>
      <c r="O28" s="35"/>
      <c r="P28" s="24"/>
      <c r="Q28" s="24"/>
    </row>
    <row r="29" spans="1:17" s="23" customFormat="1" ht="16.5" thickBot="1" x14ac:dyDescent="0.3">
      <c r="A29" s="23" t="s">
        <v>15</v>
      </c>
      <c r="E29" s="30"/>
      <c r="F29" s="30" t="s">
        <v>86</v>
      </c>
      <c r="G29" s="37">
        <v>34160378742.30003</v>
      </c>
      <c r="H29" s="30" t="s">
        <v>86</v>
      </c>
      <c r="I29" s="40">
        <v>32985972350.5569</v>
      </c>
      <c r="N29" s="44"/>
      <c r="O29" s="44"/>
    </row>
    <row r="30" spans="1:17" ht="16.5" thickTop="1" x14ac:dyDescent="0.25">
      <c r="G30" s="24"/>
      <c r="H30" s="24"/>
      <c r="I30" s="38"/>
      <c r="J30" s="24"/>
      <c r="M30" s="57"/>
      <c r="N30" s="58"/>
      <c r="O30" s="58"/>
      <c r="P30" s="24"/>
      <c r="Q30" s="24"/>
    </row>
    <row r="31" spans="1:17" x14ac:dyDescent="0.25">
      <c r="A31" s="53" t="s">
        <v>98</v>
      </c>
      <c r="B31" s="53"/>
      <c r="C31" s="53"/>
      <c r="D31" s="53"/>
      <c r="E31" s="53"/>
      <c r="F31" s="53"/>
      <c r="G31" s="53"/>
      <c r="H31" s="53"/>
      <c r="I31" s="53"/>
      <c r="J31" s="24"/>
      <c r="M31" s="57"/>
      <c r="N31" s="58"/>
      <c r="O31" s="58"/>
      <c r="P31" s="24"/>
      <c r="Q31" s="24"/>
    </row>
    <row r="32" spans="1:17" ht="9" customHeight="1" x14ac:dyDescent="0.25">
      <c r="G32" s="24"/>
      <c r="H32" s="24"/>
      <c r="I32" s="31"/>
      <c r="J32" s="24"/>
      <c r="M32" s="57"/>
      <c r="N32" s="58"/>
      <c r="O32" s="58"/>
      <c r="P32" s="24"/>
      <c r="Q32" s="24"/>
    </row>
    <row r="33" spans="1:17" x14ac:dyDescent="0.25">
      <c r="A33" s="23" t="s">
        <v>17</v>
      </c>
      <c r="G33" s="24"/>
      <c r="H33" s="24"/>
      <c r="I33" s="31"/>
      <c r="J33" s="24"/>
      <c r="M33" s="59"/>
      <c r="N33" s="60"/>
      <c r="O33" s="60"/>
      <c r="P33" s="24"/>
      <c r="Q33" s="24"/>
    </row>
    <row r="34" spans="1:17" x14ac:dyDescent="0.25">
      <c r="B34" s="24" t="s">
        <v>18</v>
      </c>
      <c r="E34" s="29">
        <v>11</v>
      </c>
      <c r="F34" s="29" t="s">
        <v>86</v>
      </c>
      <c r="G34" s="35">
        <v>1289720200.5200009</v>
      </c>
      <c r="H34" s="29" t="s">
        <v>86</v>
      </c>
      <c r="I34" s="38">
        <v>1273140694.1400003</v>
      </c>
      <c r="J34" s="24"/>
      <c r="M34" s="59"/>
      <c r="N34" s="60"/>
      <c r="O34" s="60"/>
      <c r="P34" s="24"/>
      <c r="Q34" s="24"/>
    </row>
    <row r="35" spans="1:17" x14ac:dyDescent="0.25">
      <c r="B35" s="24" t="s">
        <v>19</v>
      </c>
      <c r="E35" s="29">
        <v>14</v>
      </c>
      <c r="G35" s="35">
        <v>328602793</v>
      </c>
      <c r="H35" s="25"/>
      <c r="I35" s="38">
        <v>370995264.70999998</v>
      </c>
      <c r="J35" s="24"/>
      <c r="M35" s="58"/>
      <c r="N35" s="58"/>
      <c r="O35" s="58"/>
      <c r="P35" s="24"/>
      <c r="Q35" s="24"/>
    </row>
    <row r="36" spans="1:17" x14ac:dyDescent="0.25">
      <c r="B36" s="24" t="s">
        <v>20</v>
      </c>
      <c r="E36" s="29">
        <v>13</v>
      </c>
      <c r="G36" s="35">
        <v>713768592.52999997</v>
      </c>
      <c r="H36" s="25"/>
      <c r="I36" s="38">
        <v>636077302.18000007</v>
      </c>
      <c r="J36" s="24"/>
      <c r="M36" s="59"/>
      <c r="N36" s="58"/>
      <c r="O36" s="60"/>
      <c r="P36" s="24"/>
      <c r="Q36" s="24"/>
    </row>
    <row r="37" spans="1:17" x14ac:dyDescent="0.25">
      <c r="B37" s="24" t="s">
        <v>99</v>
      </c>
      <c r="E37" s="29">
        <v>12</v>
      </c>
      <c r="G37" s="35">
        <v>34038236.850000039</v>
      </c>
      <c r="H37" s="25"/>
      <c r="I37" s="38">
        <v>51379122.69000005</v>
      </c>
      <c r="J37" s="24"/>
      <c r="M37" s="57"/>
      <c r="N37" s="58"/>
      <c r="O37" s="58"/>
      <c r="P37" s="24"/>
      <c r="Q37" s="24"/>
    </row>
    <row r="38" spans="1:17" x14ac:dyDescent="0.25">
      <c r="B38" s="24" t="s">
        <v>21</v>
      </c>
      <c r="G38" s="35">
        <v>491940482.19999999</v>
      </c>
      <c r="H38" s="25"/>
      <c r="I38" s="38">
        <v>350535517.79999995</v>
      </c>
      <c r="J38" s="24"/>
      <c r="M38" s="57"/>
      <c r="N38" s="60"/>
      <c r="O38" s="58"/>
      <c r="P38" s="24"/>
      <c r="Q38" s="24"/>
    </row>
    <row r="39" spans="1:17" x14ac:dyDescent="0.25">
      <c r="C39" s="23" t="s">
        <v>22</v>
      </c>
      <c r="F39" s="30" t="s">
        <v>86</v>
      </c>
      <c r="G39" s="42">
        <v>2858070305.1000009</v>
      </c>
      <c r="H39" s="30" t="s">
        <v>86</v>
      </c>
      <c r="I39" s="61">
        <v>2682127901.5200005</v>
      </c>
      <c r="J39" s="24"/>
      <c r="M39" s="57"/>
      <c r="N39" s="58"/>
      <c r="O39" s="58"/>
      <c r="P39" s="24"/>
      <c r="Q39" s="24"/>
    </row>
    <row r="40" spans="1:17" ht="7.5" customHeight="1" x14ac:dyDescent="0.25">
      <c r="G40" s="35"/>
      <c r="H40" s="24"/>
      <c r="I40" s="38"/>
      <c r="J40" s="24"/>
      <c r="M40" s="57"/>
      <c r="N40" s="58"/>
      <c r="O40" s="58"/>
      <c r="P40" s="24"/>
      <c r="Q40" s="24"/>
    </row>
    <row r="41" spans="1:17" x14ac:dyDescent="0.25">
      <c r="A41" s="23" t="s">
        <v>23</v>
      </c>
      <c r="G41" s="35"/>
      <c r="H41" s="24"/>
      <c r="I41" s="38"/>
      <c r="J41" s="24"/>
      <c r="M41" s="57"/>
      <c r="N41" s="60"/>
      <c r="O41" s="60"/>
      <c r="P41" s="45">
        <v>0</v>
      </c>
      <c r="Q41" s="24"/>
    </row>
    <row r="42" spans="1:17" x14ac:dyDescent="0.25">
      <c r="B42" s="24" t="s">
        <v>18</v>
      </c>
      <c r="E42" s="29">
        <v>11</v>
      </c>
      <c r="G42" s="35">
        <v>5117813070.9899969</v>
      </c>
      <c r="H42" s="25"/>
      <c r="I42" s="38">
        <v>5777022344.3899975</v>
      </c>
      <c r="J42" s="24"/>
      <c r="K42" s="27"/>
      <c r="L42" s="27"/>
      <c r="M42" s="57"/>
      <c r="N42" s="58"/>
      <c r="O42" s="58"/>
      <c r="P42" s="24"/>
      <c r="Q42" s="24"/>
    </row>
    <row r="43" spans="1:17" x14ac:dyDescent="0.25">
      <c r="B43" s="24" t="s">
        <v>20</v>
      </c>
      <c r="E43" s="29">
        <v>13</v>
      </c>
      <c r="G43" s="35">
        <v>811337557.41000009</v>
      </c>
      <c r="H43" s="25"/>
      <c r="I43" s="38">
        <v>705473547.27999997</v>
      </c>
      <c r="J43" s="24"/>
      <c r="K43" s="27"/>
      <c r="M43" s="57"/>
      <c r="N43" s="58"/>
      <c r="O43" s="58"/>
      <c r="P43" s="24"/>
      <c r="Q43" s="24"/>
    </row>
    <row r="44" spans="1:17" x14ac:dyDescent="0.25">
      <c r="B44" s="24" t="s">
        <v>99</v>
      </c>
      <c r="E44" s="29">
        <v>12</v>
      </c>
      <c r="G44" s="35">
        <v>3493553895.46</v>
      </c>
      <c r="H44" s="25"/>
      <c r="I44" s="38">
        <v>3213133005.5699997</v>
      </c>
      <c r="J44" s="24"/>
      <c r="M44" s="57"/>
      <c r="N44" s="58"/>
      <c r="O44" s="58"/>
      <c r="P44" s="24"/>
      <c r="Q44" s="24"/>
    </row>
    <row r="45" spans="1:17" x14ac:dyDescent="0.25">
      <c r="C45" s="23" t="s">
        <v>24</v>
      </c>
      <c r="G45" s="42">
        <v>9422704523.8599968</v>
      </c>
      <c r="H45" s="32"/>
      <c r="I45" s="61">
        <v>9695628897.2399979</v>
      </c>
      <c r="J45" s="24"/>
      <c r="K45" s="35"/>
      <c r="M45" s="57"/>
      <c r="N45" s="58"/>
      <c r="O45" s="58"/>
      <c r="P45" s="24"/>
      <c r="Q45" s="24"/>
    </row>
    <row r="46" spans="1:17" ht="5.25" customHeight="1" x14ac:dyDescent="0.25">
      <c r="G46" s="35"/>
      <c r="H46" s="24"/>
      <c r="I46" s="38"/>
      <c r="J46" s="24"/>
      <c r="K46" s="35"/>
      <c r="M46" s="57"/>
      <c r="N46" s="58"/>
      <c r="O46" s="58"/>
      <c r="P46" s="24"/>
      <c r="Q46" s="24"/>
    </row>
    <row r="47" spans="1:17" x14ac:dyDescent="0.25">
      <c r="A47" s="23" t="s">
        <v>25</v>
      </c>
      <c r="B47" s="23"/>
      <c r="C47" s="23"/>
      <c r="D47" s="23"/>
      <c r="E47" s="30"/>
      <c r="F47" s="30" t="s">
        <v>86</v>
      </c>
      <c r="G47" s="62">
        <v>12280774828.959997</v>
      </c>
      <c r="H47" s="30" t="s">
        <v>86</v>
      </c>
      <c r="I47" s="63">
        <v>12377756798.759998</v>
      </c>
      <c r="J47" s="24"/>
      <c r="K47" s="35"/>
      <c r="N47" s="35"/>
      <c r="O47" s="35"/>
      <c r="P47" s="24"/>
      <c r="Q47" s="24"/>
    </row>
    <row r="48" spans="1:17" x14ac:dyDescent="0.25">
      <c r="G48" s="24"/>
      <c r="H48" s="24"/>
      <c r="I48" s="31"/>
      <c r="J48" s="24"/>
      <c r="K48" s="35"/>
      <c r="N48" s="35"/>
      <c r="O48" s="35"/>
      <c r="P48" s="24"/>
      <c r="Q48" s="24"/>
    </row>
    <row r="49" spans="1:17" x14ac:dyDescent="0.25">
      <c r="A49" s="53" t="s">
        <v>100</v>
      </c>
      <c r="B49" s="53"/>
      <c r="C49" s="53"/>
      <c r="D49" s="53"/>
      <c r="E49" s="53"/>
      <c r="F49" s="53"/>
      <c r="G49" s="53"/>
      <c r="H49" s="53"/>
      <c r="I49" s="53"/>
      <c r="J49" s="24"/>
      <c r="N49" s="35"/>
      <c r="O49" s="35"/>
      <c r="P49" s="24"/>
      <c r="Q49" s="24"/>
    </row>
    <row r="50" spans="1:17" ht="6" customHeight="1" x14ac:dyDescent="0.25">
      <c r="G50" s="24"/>
      <c r="H50" s="24"/>
      <c r="I50" s="31"/>
      <c r="J50" s="24"/>
      <c r="K50" s="45"/>
      <c r="N50" s="35"/>
      <c r="O50" s="35"/>
      <c r="P50" s="24"/>
      <c r="Q50" s="24"/>
    </row>
    <row r="51" spans="1:17" x14ac:dyDescent="0.25">
      <c r="B51" s="24" t="s">
        <v>26</v>
      </c>
      <c r="E51" s="29">
        <v>15</v>
      </c>
      <c r="G51" s="35">
        <v>20043566204.099998</v>
      </c>
      <c r="H51" s="25"/>
      <c r="I51" s="38">
        <v>20043566204.099998</v>
      </c>
      <c r="J51" s="24"/>
      <c r="N51" s="35"/>
      <c r="O51" s="35"/>
      <c r="P51" s="24"/>
      <c r="Q51" s="24"/>
    </row>
    <row r="52" spans="1:17" x14ac:dyDescent="0.25">
      <c r="B52" s="24" t="s">
        <v>27</v>
      </c>
      <c r="E52" s="29">
        <v>16</v>
      </c>
      <c r="G52" s="35">
        <v>31767023.750000611</v>
      </c>
      <c r="H52" s="25"/>
      <c r="I52" s="38">
        <v>31767023.750000611</v>
      </c>
      <c r="J52" s="24"/>
      <c r="K52" s="45"/>
      <c r="N52" s="35"/>
      <c r="O52" s="35"/>
      <c r="P52" s="24"/>
      <c r="Q52" s="24"/>
    </row>
    <row r="53" spans="1:17" x14ac:dyDescent="0.25">
      <c r="B53" s="24" t="s">
        <v>81</v>
      </c>
      <c r="G53" s="35">
        <v>1804270685.4899633</v>
      </c>
      <c r="H53" s="25"/>
      <c r="I53" s="38">
        <v>532882323.94996774</v>
      </c>
      <c r="J53" s="24"/>
      <c r="N53" s="35"/>
      <c r="O53" s="35"/>
      <c r="P53" s="24"/>
      <c r="Q53" s="24"/>
    </row>
    <row r="54" spans="1:17" x14ac:dyDescent="0.25">
      <c r="A54" s="23" t="s">
        <v>28</v>
      </c>
      <c r="B54" s="23"/>
      <c r="C54" s="23"/>
      <c r="D54" s="23"/>
      <c r="E54" s="30"/>
      <c r="F54" s="30" t="s">
        <v>86</v>
      </c>
      <c r="G54" s="36">
        <v>21879603913.339962</v>
      </c>
      <c r="H54" s="30" t="s">
        <v>86</v>
      </c>
      <c r="I54" s="39">
        <v>20608215551.799965</v>
      </c>
      <c r="J54" s="24"/>
      <c r="N54" s="35"/>
      <c r="O54" s="35"/>
      <c r="P54" s="24"/>
      <c r="Q54" s="24"/>
    </row>
    <row r="55" spans="1:17" ht="6" customHeight="1" x14ac:dyDescent="0.25">
      <c r="G55" s="35"/>
      <c r="H55" s="24"/>
      <c r="I55" s="38"/>
      <c r="J55" s="24"/>
      <c r="N55" s="35"/>
      <c r="O55" s="35"/>
      <c r="P55" s="24"/>
      <c r="Q55" s="24"/>
    </row>
    <row r="56" spans="1:17" ht="16.5" thickBot="1" x14ac:dyDescent="0.3">
      <c r="A56" s="23" t="s">
        <v>29</v>
      </c>
      <c r="B56" s="23"/>
      <c r="C56" s="23"/>
      <c r="D56" s="23"/>
      <c r="E56" s="30"/>
      <c r="F56" s="30" t="s">
        <v>86</v>
      </c>
      <c r="G56" s="37">
        <v>34160378742.299957</v>
      </c>
      <c r="H56" s="30" t="s">
        <v>86</v>
      </c>
      <c r="I56" s="40">
        <v>32985972350.559963</v>
      </c>
      <c r="J56" s="24"/>
      <c r="N56" s="35"/>
      <c r="O56" s="35"/>
      <c r="P56" s="24"/>
      <c r="Q56" s="24"/>
    </row>
    <row r="57" spans="1:17" ht="8.25" customHeight="1" thickTop="1" x14ac:dyDescent="0.25">
      <c r="A57" s="64"/>
      <c r="B57" s="64"/>
      <c r="C57" s="64"/>
      <c r="D57" s="64"/>
      <c r="E57" s="65"/>
      <c r="F57" s="65"/>
      <c r="G57" s="62"/>
      <c r="H57" s="66"/>
      <c r="I57" s="63"/>
      <c r="J57" s="24"/>
      <c r="N57" s="35"/>
      <c r="O57" s="35"/>
      <c r="P57" s="24"/>
      <c r="Q57" s="24"/>
    </row>
  </sheetData>
  <mergeCells count="7">
    <mergeCell ref="A31:I31"/>
    <mergeCell ref="A49:I49"/>
    <mergeCell ref="A1:K1"/>
    <mergeCell ref="A2:K2"/>
    <mergeCell ref="A3:K3"/>
    <mergeCell ref="A4:K4"/>
    <mergeCell ref="A9:I9"/>
  </mergeCells>
  <pageMargins left="1.5" right="1" top="1" bottom="1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F30"/>
  <sheetViews>
    <sheetView zoomScale="87" zoomScaleNormal="87" workbookViewId="0">
      <selection activeCell="G31" sqref="G31"/>
    </sheetView>
  </sheetViews>
  <sheetFormatPr defaultRowHeight="15.75" x14ac:dyDescent="0.25"/>
  <cols>
    <col min="1" max="1" width="3.5703125" style="24" customWidth="1"/>
    <col min="2" max="2" width="2.5703125" style="24" customWidth="1"/>
    <col min="3" max="3" width="37.28515625" style="24" customWidth="1"/>
    <col min="4" max="4" width="7.85546875" style="70" hidden="1" customWidth="1"/>
    <col min="5" max="5" width="20.140625" style="24" customWidth="1"/>
    <col min="6" max="6" width="21.5703125" style="24" customWidth="1"/>
    <col min="7" max="16384" width="9.140625" style="24"/>
  </cols>
  <sheetData>
    <row r="1" spans="1:6" x14ac:dyDescent="0.25">
      <c r="A1" s="48" t="s">
        <v>0</v>
      </c>
      <c r="B1" s="48"/>
      <c r="C1" s="48"/>
      <c r="D1" s="48"/>
      <c r="E1" s="48"/>
      <c r="F1" s="48"/>
    </row>
    <row r="2" spans="1:6" x14ac:dyDescent="0.25">
      <c r="A2" s="48" t="s">
        <v>77</v>
      </c>
      <c r="B2" s="48"/>
      <c r="C2" s="48"/>
      <c r="D2" s="48"/>
      <c r="E2" s="48"/>
      <c r="F2" s="48"/>
    </row>
    <row r="3" spans="1:6" x14ac:dyDescent="0.25">
      <c r="A3" s="48" t="s">
        <v>78</v>
      </c>
      <c r="B3" s="48"/>
      <c r="C3" s="48"/>
      <c r="D3" s="48"/>
      <c r="E3" s="48"/>
      <c r="F3" s="48"/>
    </row>
    <row r="4" spans="1:6" x14ac:dyDescent="0.25">
      <c r="A4" s="67" t="s">
        <v>114</v>
      </c>
      <c r="B4" s="67"/>
      <c r="C4" s="67"/>
      <c r="D4" s="67"/>
      <c r="E4" s="67"/>
      <c r="F4" s="67"/>
    </row>
    <row r="5" spans="1:6" x14ac:dyDescent="0.25">
      <c r="A5" s="68"/>
      <c r="B5" s="68"/>
      <c r="C5" s="68"/>
      <c r="D5" s="68"/>
      <c r="E5" s="68"/>
      <c r="F5" s="68"/>
    </row>
    <row r="7" spans="1:6" x14ac:dyDescent="0.25">
      <c r="D7" s="30" t="s">
        <v>1</v>
      </c>
      <c r="E7" s="69" t="s">
        <v>121</v>
      </c>
      <c r="F7" s="69" t="s">
        <v>115</v>
      </c>
    </row>
    <row r="9" spans="1:6" x14ac:dyDescent="0.25">
      <c r="A9" s="23" t="s">
        <v>30</v>
      </c>
    </row>
    <row r="10" spans="1:6" x14ac:dyDescent="0.25">
      <c r="B10" s="24" t="s">
        <v>31</v>
      </c>
      <c r="D10" s="70">
        <v>18</v>
      </c>
      <c r="E10" s="25">
        <v>3905339825.1999612</v>
      </c>
      <c r="F10" s="35">
        <v>3696046226.7699661</v>
      </c>
    </row>
    <row r="11" spans="1:6" x14ac:dyDescent="0.25">
      <c r="B11" s="24" t="s">
        <v>32</v>
      </c>
      <c r="D11" s="70">
        <v>17</v>
      </c>
      <c r="E11" s="25">
        <v>0</v>
      </c>
      <c r="F11" s="38">
        <v>30960629.900000013</v>
      </c>
    </row>
    <row r="12" spans="1:6" ht="9" customHeight="1" x14ac:dyDescent="0.25">
      <c r="E12" s="71"/>
      <c r="F12" s="71"/>
    </row>
    <row r="13" spans="1:6" x14ac:dyDescent="0.25">
      <c r="C13" s="23" t="s">
        <v>33</v>
      </c>
      <c r="D13" s="72"/>
      <c r="E13" s="66">
        <v>3905339825.1999612</v>
      </c>
      <c r="F13" s="66">
        <v>3727006856.6699662</v>
      </c>
    </row>
    <row r="15" spans="1:6" x14ac:dyDescent="0.25">
      <c r="A15" s="24" t="s">
        <v>34</v>
      </c>
    </row>
    <row r="16" spans="1:6" x14ac:dyDescent="0.25">
      <c r="B16" s="24" t="s">
        <v>35</v>
      </c>
      <c r="E16" s="25">
        <v>-1076608805.8800001</v>
      </c>
      <c r="F16" s="25">
        <v>-1014647156.5700001</v>
      </c>
    </row>
    <row r="17" spans="1:6" x14ac:dyDescent="0.25">
      <c r="B17" s="24" t="s">
        <v>36</v>
      </c>
      <c r="E17" s="25">
        <v>-445452651.64999998</v>
      </c>
      <c r="F17" s="25">
        <v>-350763465.19</v>
      </c>
    </row>
    <row r="18" spans="1:6" x14ac:dyDescent="0.25">
      <c r="B18" s="24" t="s">
        <v>37</v>
      </c>
      <c r="D18" s="70">
        <v>19</v>
      </c>
      <c r="E18" s="73">
        <v>-125914410.14999999</v>
      </c>
      <c r="F18" s="73">
        <v>-131260322.23999999</v>
      </c>
    </row>
    <row r="19" spans="1:6" x14ac:dyDescent="0.25">
      <c r="B19" s="24" t="s">
        <v>38</v>
      </c>
      <c r="D19" s="70">
        <v>17</v>
      </c>
      <c r="E19" s="74">
        <v>-767815959.82999992</v>
      </c>
      <c r="F19" s="74">
        <v>-656647041.05999994</v>
      </c>
    </row>
    <row r="20" spans="1:6" ht="9" customHeight="1" x14ac:dyDescent="0.25"/>
    <row r="21" spans="1:6" x14ac:dyDescent="0.25">
      <c r="C21" s="23" t="s">
        <v>39</v>
      </c>
      <c r="D21" s="72"/>
      <c r="E21" s="62">
        <v>-2415791827.5100002</v>
      </c>
      <c r="F21" s="62">
        <v>-2153317985.0599999</v>
      </c>
    </row>
    <row r="22" spans="1:6" x14ac:dyDescent="0.25">
      <c r="E22" s="35"/>
      <c r="F22" s="35"/>
    </row>
    <row r="23" spans="1:6" x14ac:dyDescent="0.25">
      <c r="A23" s="75" t="s">
        <v>83</v>
      </c>
      <c r="B23" s="75"/>
      <c r="C23" s="75"/>
      <c r="E23" s="44">
        <v>1489547997.689961</v>
      </c>
      <c r="F23" s="44">
        <v>1573688871.6099663</v>
      </c>
    </row>
    <row r="24" spans="1:6" x14ac:dyDescent="0.25">
      <c r="A24" s="75" t="s">
        <v>84</v>
      </c>
      <c r="B24" s="76"/>
      <c r="C24" s="76"/>
      <c r="E24" s="62">
        <v>-123356761.52</v>
      </c>
      <c r="F24" s="62">
        <v>-124169496.92</v>
      </c>
    </row>
    <row r="25" spans="1:6" ht="30.75" customHeight="1" x14ac:dyDescent="0.25">
      <c r="A25" s="75" t="s">
        <v>85</v>
      </c>
      <c r="B25" s="76"/>
      <c r="C25" s="76"/>
      <c r="E25" s="44">
        <v>1366191236.169961</v>
      </c>
      <c r="F25" s="44">
        <v>1449519374.6899662</v>
      </c>
    </row>
    <row r="26" spans="1:6" x14ac:dyDescent="0.25">
      <c r="A26" s="77" t="s">
        <v>102</v>
      </c>
      <c r="B26" s="76"/>
      <c r="C26" s="76"/>
      <c r="E26" s="62">
        <v>297029272</v>
      </c>
      <c r="F26" s="62">
        <v>495815498</v>
      </c>
    </row>
    <row r="27" spans="1:6" ht="16.5" thickBot="1" x14ac:dyDescent="0.3">
      <c r="A27" s="75" t="s">
        <v>90</v>
      </c>
      <c r="B27" s="76"/>
      <c r="C27" s="76"/>
      <c r="E27" s="44">
        <v>1663220508.169961</v>
      </c>
      <c r="F27" s="44">
        <v>1945334872.6899662</v>
      </c>
    </row>
    <row r="28" spans="1:6" s="79" customFormat="1" x14ac:dyDescent="0.25">
      <c r="A28" s="78" t="s">
        <v>82</v>
      </c>
      <c r="B28" s="78"/>
      <c r="C28" s="78"/>
      <c r="D28" s="78"/>
      <c r="E28" s="78"/>
      <c r="F28" s="78"/>
    </row>
    <row r="29" spans="1:6" s="79" customFormat="1" x14ac:dyDescent="0.25">
      <c r="A29" s="80" t="s">
        <v>101</v>
      </c>
      <c r="C29" s="81"/>
      <c r="D29" s="82"/>
    </row>
    <row r="30" spans="1:6" x14ac:dyDescent="0.25">
      <c r="E30" s="81"/>
    </row>
  </sheetData>
  <mergeCells count="11">
    <mergeCell ref="A5:F5"/>
    <mergeCell ref="A1:F1"/>
    <mergeCell ref="A2:F2"/>
    <mergeCell ref="A3:F3"/>
    <mergeCell ref="A4:F4"/>
    <mergeCell ref="A28:F28"/>
    <mergeCell ref="A23:C23"/>
    <mergeCell ref="A24:C24"/>
    <mergeCell ref="A25:C25"/>
    <mergeCell ref="A26:C26"/>
    <mergeCell ref="A27:C27"/>
  </mergeCells>
  <pageMargins left="1.5" right="1" top="1" bottom="1" header="0" footer="0"/>
  <pageSetup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N43"/>
  <sheetViews>
    <sheetView topLeftCell="A10" zoomScale="70" zoomScaleNormal="70" workbookViewId="0">
      <selection activeCell="G35" sqref="G35:H37"/>
    </sheetView>
  </sheetViews>
  <sheetFormatPr defaultRowHeight="15" x14ac:dyDescent="0.25"/>
  <cols>
    <col min="1" max="1" width="3.42578125" style="1" customWidth="1"/>
    <col min="2" max="2" width="3" style="1" customWidth="1"/>
    <col min="3" max="3" width="39.140625" style="1" customWidth="1"/>
    <col min="4" max="7" width="15.140625" style="1" customWidth="1"/>
    <col min="8" max="8" width="15.7109375" style="1" customWidth="1"/>
    <col min="9" max="11" width="15.140625" style="1" customWidth="1"/>
    <col min="12" max="12" width="16.42578125" style="1" customWidth="1"/>
    <col min="13" max="13" width="18.85546875" style="1" customWidth="1"/>
    <col min="14" max="14" width="11.7109375" style="1" customWidth="1"/>
    <col min="15" max="16384" width="9.140625" style="1"/>
  </cols>
  <sheetData>
    <row r="1" spans="1:12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25">
      <c r="A2" s="46" t="s">
        <v>56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x14ac:dyDescent="0.25">
      <c r="A3" s="46" t="s">
        <v>78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x14ac:dyDescent="0.25">
      <c r="A4" s="46" t="s">
        <v>57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x14ac:dyDescent="0.25">
      <c r="A5" s="47" t="s">
        <v>88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7" spans="1:12" ht="65.25" customHeight="1" x14ac:dyDescent="0.25">
      <c r="D7" s="2" t="s">
        <v>58</v>
      </c>
      <c r="E7" s="2" t="s">
        <v>59</v>
      </c>
      <c r="F7" s="2" t="s">
        <v>27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3" t="s">
        <v>65</v>
      </c>
    </row>
    <row r="8" spans="1:12" ht="15.75" thickBot="1" x14ac:dyDescent="0.3">
      <c r="D8" s="9"/>
      <c r="E8" s="9"/>
      <c r="F8" s="9"/>
      <c r="G8" s="9"/>
      <c r="H8" s="9"/>
      <c r="I8" s="9"/>
      <c r="J8" s="9"/>
      <c r="K8" s="9"/>
      <c r="L8" s="9"/>
    </row>
    <row r="9" spans="1:12" s="12" customFormat="1" thickBot="1" x14ac:dyDescent="0.25">
      <c r="A9" s="12" t="s">
        <v>116</v>
      </c>
      <c r="D9" s="18">
        <v>0</v>
      </c>
      <c r="E9" s="18">
        <v>0</v>
      </c>
      <c r="F9" s="19">
        <v>31767</v>
      </c>
      <c r="G9" s="19">
        <v>-1967109</v>
      </c>
      <c r="H9" s="19">
        <v>19986382</v>
      </c>
      <c r="I9" s="18">
        <v>0</v>
      </c>
      <c r="J9" s="18">
        <v>0</v>
      </c>
      <c r="K9" s="18">
        <v>0</v>
      </c>
      <c r="L9" s="19">
        <f>D9+E9+F9+G9+H9+I9+J9+K9</f>
        <v>18051040</v>
      </c>
    </row>
    <row r="10" spans="1:12" s="12" customFormat="1" ht="14.25" x14ac:dyDescent="0.2">
      <c r="D10" s="21"/>
      <c r="E10" s="21"/>
      <c r="F10" s="22"/>
      <c r="G10" s="22"/>
      <c r="H10" s="22"/>
      <c r="I10" s="21"/>
      <c r="J10" s="21"/>
      <c r="K10" s="21"/>
      <c r="L10" s="22"/>
    </row>
    <row r="11" spans="1:12" s="12" customFormat="1" ht="14.25" x14ac:dyDescent="0.2">
      <c r="A11" s="12" t="s">
        <v>66</v>
      </c>
      <c r="D11" s="20"/>
      <c r="E11" s="20"/>
      <c r="F11" s="17"/>
      <c r="G11" s="17"/>
      <c r="H11" s="17"/>
      <c r="I11" s="17"/>
      <c r="J11" s="17"/>
      <c r="K11" s="17"/>
      <c r="L11" s="17"/>
    </row>
    <row r="12" spans="1:12" x14ac:dyDescent="0.25">
      <c r="B12" s="1" t="s">
        <v>67</v>
      </c>
      <c r="D12" s="6"/>
      <c r="E12" s="6"/>
      <c r="F12" s="4"/>
      <c r="G12" s="4"/>
      <c r="H12" s="4"/>
      <c r="I12" s="4"/>
      <c r="J12" s="4"/>
      <c r="K12" s="4"/>
      <c r="L12" s="4"/>
    </row>
    <row r="13" spans="1:12" ht="15.75" x14ac:dyDescent="0.25">
      <c r="C13" s="1" t="s">
        <v>68</v>
      </c>
      <c r="D13" s="7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f t="shared" ref="L13:L15" si="0">D13+E13+F13+G13+H13+I13+J13+K13</f>
        <v>0</v>
      </c>
    </row>
    <row r="14" spans="1:12" x14ac:dyDescent="0.25">
      <c r="C14" s="1" t="s">
        <v>69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f t="shared" si="0"/>
        <v>0</v>
      </c>
    </row>
    <row r="15" spans="1:12" x14ac:dyDescent="0.25">
      <c r="C15" s="1" t="s">
        <v>70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f t="shared" si="0"/>
        <v>0</v>
      </c>
    </row>
    <row r="16" spans="1:12" ht="15.75" thickBot="1" x14ac:dyDescent="0.3">
      <c r="D16" s="10"/>
      <c r="E16" s="10"/>
      <c r="F16" s="10"/>
      <c r="G16" s="10"/>
      <c r="H16" s="10"/>
      <c r="I16" s="10"/>
      <c r="J16" s="10"/>
      <c r="K16" s="10"/>
      <c r="L16" s="10"/>
    </row>
    <row r="17" spans="1:14" s="12" customFormat="1" thickBot="1" x14ac:dyDescent="0.25">
      <c r="A17" s="12" t="s">
        <v>117</v>
      </c>
      <c r="D17" s="18">
        <f>D9+D13+D14+D15</f>
        <v>0</v>
      </c>
      <c r="E17" s="18">
        <f t="shared" ref="E17:L17" si="1">E9+E13+E14+E15</f>
        <v>0</v>
      </c>
      <c r="F17" s="19">
        <f t="shared" si="1"/>
        <v>31767</v>
      </c>
      <c r="G17" s="19">
        <f t="shared" si="1"/>
        <v>-1967109</v>
      </c>
      <c r="H17" s="19">
        <f t="shared" si="1"/>
        <v>19986382</v>
      </c>
      <c r="I17" s="18">
        <f>I9+I13+I14+I15</f>
        <v>0</v>
      </c>
      <c r="J17" s="18">
        <f t="shared" si="1"/>
        <v>0</v>
      </c>
      <c r="K17" s="18">
        <f t="shared" si="1"/>
        <v>0</v>
      </c>
      <c r="L17" s="19">
        <f t="shared" si="1"/>
        <v>18051040</v>
      </c>
      <c r="M17" s="17">
        <v>18045398</v>
      </c>
      <c r="N17" s="16">
        <f>L9-M17</f>
        <v>5642</v>
      </c>
    </row>
    <row r="18" spans="1:14" x14ac:dyDescent="0.25">
      <c r="D18" s="4"/>
      <c r="E18" s="4"/>
      <c r="F18" s="4"/>
      <c r="G18" s="4"/>
      <c r="H18" s="4"/>
      <c r="I18" s="4"/>
      <c r="J18" s="4" t="s">
        <v>48</v>
      </c>
      <c r="K18" s="4"/>
      <c r="L18" s="4"/>
    </row>
    <row r="19" spans="1:14" s="12" customFormat="1" ht="14.25" x14ac:dyDescent="0.2">
      <c r="A19" s="12" t="s">
        <v>71</v>
      </c>
      <c r="D19" s="17"/>
      <c r="E19" s="17"/>
      <c r="F19" s="17"/>
      <c r="G19" s="17"/>
      <c r="H19" s="17"/>
      <c r="I19" s="17"/>
      <c r="J19" s="17"/>
      <c r="K19" s="17"/>
      <c r="L19" s="17"/>
    </row>
    <row r="20" spans="1:14" x14ac:dyDescent="0.25">
      <c r="B20" s="1" t="s">
        <v>72</v>
      </c>
      <c r="D20" s="4"/>
      <c r="E20" s="4"/>
      <c r="F20" s="4"/>
      <c r="G20" s="4"/>
      <c r="H20" s="4"/>
      <c r="I20" s="4"/>
      <c r="J20" s="4"/>
      <c r="K20" s="4"/>
      <c r="L20" s="4"/>
    </row>
    <row r="21" spans="1:14" x14ac:dyDescent="0.25">
      <c r="C21" s="1" t="s">
        <v>73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6">
        <v>0</v>
      </c>
    </row>
    <row r="22" spans="1:14" x14ac:dyDescent="0.25">
      <c r="C22" s="1" t="s">
        <v>96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6">
        <v>0</v>
      </c>
    </row>
    <row r="23" spans="1:14" x14ac:dyDescent="0.25">
      <c r="C23" s="1" t="s">
        <v>74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6">
        <f t="shared" ref="L23:L26" si="2">D23+E23+F23+G23+H23+I23+J23+K23</f>
        <v>0</v>
      </c>
    </row>
    <row r="24" spans="1:14" x14ac:dyDescent="0.25">
      <c r="C24" s="1" t="s">
        <v>75</v>
      </c>
      <c r="D24" s="8">
        <v>0</v>
      </c>
      <c r="E24" s="8">
        <v>0</v>
      </c>
      <c r="F24" s="8">
        <v>0</v>
      </c>
      <c r="G24" s="4">
        <v>907877</v>
      </c>
      <c r="H24" s="8">
        <v>0</v>
      </c>
      <c r="I24" s="8">
        <v>0</v>
      </c>
      <c r="J24" s="8">
        <v>0</v>
      </c>
      <c r="K24" s="8">
        <v>0</v>
      </c>
      <c r="L24" s="4">
        <f t="shared" si="2"/>
        <v>907877</v>
      </c>
    </row>
    <row r="25" spans="1:14" x14ac:dyDescent="0.25">
      <c r="C25" s="1" t="s">
        <v>76</v>
      </c>
      <c r="D25" s="8">
        <v>0</v>
      </c>
      <c r="E25" s="8">
        <v>0</v>
      </c>
      <c r="F25" s="8">
        <v>0</v>
      </c>
      <c r="G25" s="4">
        <v>-1359740</v>
      </c>
      <c r="H25" s="8">
        <v>0</v>
      </c>
      <c r="I25" s="8">
        <v>0</v>
      </c>
      <c r="J25" s="8">
        <v>0</v>
      </c>
      <c r="K25" s="8">
        <v>0</v>
      </c>
      <c r="L25" s="4">
        <f t="shared" si="2"/>
        <v>-1359740</v>
      </c>
    </row>
    <row r="26" spans="1:14" x14ac:dyDescent="0.25">
      <c r="C26" s="1" t="s">
        <v>70</v>
      </c>
      <c r="D26" s="8">
        <v>0</v>
      </c>
      <c r="E26" s="8">
        <v>0</v>
      </c>
      <c r="F26" s="8">
        <v>0</v>
      </c>
      <c r="G26" s="4">
        <v>221819</v>
      </c>
      <c r="H26" s="8">
        <v>5642</v>
      </c>
      <c r="I26" s="8">
        <v>0</v>
      </c>
      <c r="J26" s="8">
        <v>0</v>
      </c>
      <c r="K26" s="8">
        <v>0</v>
      </c>
      <c r="L26" s="4">
        <f t="shared" si="2"/>
        <v>227461</v>
      </c>
    </row>
    <row r="27" spans="1:14" ht="15.75" thickBot="1" x14ac:dyDescent="0.3">
      <c r="D27" s="10"/>
      <c r="E27" s="10"/>
      <c r="F27" s="10"/>
      <c r="G27" s="10"/>
      <c r="H27" s="10"/>
      <c r="I27" s="10"/>
      <c r="J27" s="10"/>
      <c r="K27" s="10"/>
      <c r="L27" s="10"/>
    </row>
    <row r="28" spans="1:14" s="12" customFormat="1" thickBot="1" x14ac:dyDescent="0.25">
      <c r="A28" s="12" t="s">
        <v>95</v>
      </c>
      <c r="D28" s="18">
        <f>SUM(D21:D26)+D17</f>
        <v>0</v>
      </c>
      <c r="E28" s="18">
        <f t="shared" ref="E28:L28" si="3">SUM(E21:E26)+E17</f>
        <v>0</v>
      </c>
      <c r="F28" s="19">
        <f t="shared" si="3"/>
        <v>31767</v>
      </c>
      <c r="G28" s="19">
        <f t="shared" si="3"/>
        <v>-2197153</v>
      </c>
      <c r="H28" s="19">
        <f t="shared" si="3"/>
        <v>19992024</v>
      </c>
      <c r="I28" s="18">
        <f t="shared" si="3"/>
        <v>0</v>
      </c>
      <c r="J28" s="18">
        <f t="shared" si="3"/>
        <v>0</v>
      </c>
      <c r="K28" s="18">
        <f t="shared" si="3"/>
        <v>0</v>
      </c>
      <c r="L28" s="19">
        <f t="shared" si="3"/>
        <v>17826638</v>
      </c>
      <c r="M28" s="17">
        <v>18298686</v>
      </c>
      <c r="N28" s="16">
        <f>L28-M28</f>
        <v>-472048</v>
      </c>
    </row>
    <row r="29" spans="1:14" x14ac:dyDescent="0.25">
      <c r="D29" s="4"/>
      <c r="E29" s="4"/>
      <c r="F29" s="4"/>
      <c r="G29" s="4"/>
      <c r="H29" s="4"/>
      <c r="I29" s="4"/>
      <c r="J29" s="4"/>
      <c r="K29" s="4"/>
      <c r="L29" s="4"/>
    </row>
    <row r="30" spans="1:14" s="12" customFormat="1" ht="14.25" x14ac:dyDescent="0.2">
      <c r="A30" s="12" t="s">
        <v>118</v>
      </c>
      <c r="D30" s="17"/>
      <c r="E30" s="17"/>
      <c r="F30" s="17"/>
      <c r="G30" s="17"/>
      <c r="H30" s="17"/>
      <c r="I30" s="17"/>
      <c r="J30" s="17"/>
      <c r="K30" s="17"/>
      <c r="L30" s="17"/>
    </row>
    <row r="31" spans="1:14" x14ac:dyDescent="0.25">
      <c r="B31" s="1" t="s">
        <v>72</v>
      </c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C32" s="1" t="s">
        <v>73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f t="shared" ref="L32:L37" si="4">D32+E32+F32+G32+H32+I32+J32+K32</f>
        <v>0</v>
      </c>
    </row>
    <row r="33" spans="1:14" x14ac:dyDescent="0.25">
      <c r="C33" s="1" t="s">
        <v>96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f t="shared" si="4"/>
        <v>0</v>
      </c>
    </row>
    <row r="34" spans="1:14" x14ac:dyDescent="0.25">
      <c r="C34" s="1" t="s">
        <v>74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f t="shared" si="4"/>
        <v>0</v>
      </c>
    </row>
    <row r="35" spans="1:14" x14ac:dyDescent="0.25">
      <c r="C35" s="1" t="s">
        <v>75</v>
      </c>
      <c r="D35" s="6">
        <v>0</v>
      </c>
      <c r="E35" s="6">
        <v>0</v>
      </c>
      <c r="F35" s="6">
        <v>0</v>
      </c>
      <c r="G35" s="4">
        <v>907877</v>
      </c>
      <c r="H35" s="6">
        <v>0</v>
      </c>
      <c r="I35" s="6">
        <v>0</v>
      </c>
      <c r="J35" s="6">
        <v>0</v>
      </c>
      <c r="K35" s="6">
        <v>0</v>
      </c>
      <c r="L35" s="4">
        <f t="shared" si="4"/>
        <v>907877</v>
      </c>
    </row>
    <row r="36" spans="1:14" x14ac:dyDescent="0.25">
      <c r="C36" s="1" t="s">
        <v>76</v>
      </c>
      <c r="D36" s="6">
        <v>0</v>
      </c>
      <c r="E36" s="6">
        <v>0</v>
      </c>
      <c r="F36" s="6">
        <v>0</v>
      </c>
      <c r="G36" s="4">
        <v>-1359740</v>
      </c>
      <c r="H36" s="6">
        <v>0</v>
      </c>
      <c r="I36" s="6">
        <v>0</v>
      </c>
      <c r="J36" s="6">
        <v>0</v>
      </c>
      <c r="K36" s="6">
        <v>0</v>
      </c>
      <c r="L36" s="4">
        <f t="shared" si="4"/>
        <v>-1359740</v>
      </c>
    </row>
    <row r="37" spans="1:14" x14ac:dyDescent="0.25">
      <c r="C37" s="1" t="s">
        <v>70</v>
      </c>
      <c r="D37" s="6">
        <v>0</v>
      </c>
      <c r="E37" s="6">
        <v>0</v>
      </c>
      <c r="F37" s="6">
        <v>0</v>
      </c>
      <c r="G37" s="4">
        <v>221819</v>
      </c>
      <c r="H37" s="11">
        <v>5642</v>
      </c>
      <c r="I37" s="6">
        <v>0</v>
      </c>
      <c r="J37" s="6">
        <v>0</v>
      </c>
      <c r="K37" s="6">
        <v>0</v>
      </c>
      <c r="L37" s="4">
        <f t="shared" si="4"/>
        <v>227461</v>
      </c>
    </row>
    <row r="38" spans="1:14" ht="15.75" thickBot="1" x14ac:dyDescent="0.3">
      <c r="D38" s="10"/>
      <c r="E38" s="10"/>
      <c r="F38" s="10"/>
      <c r="G38" s="10"/>
      <c r="H38" s="10"/>
      <c r="I38" s="10"/>
      <c r="J38" s="10"/>
      <c r="K38" s="10"/>
      <c r="L38" s="10"/>
    </row>
    <row r="39" spans="1:14" s="12" customFormat="1" thickBot="1" x14ac:dyDescent="0.25">
      <c r="A39" s="12" t="s">
        <v>95</v>
      </c>
      <c r="D39" s="13">
        <f>SUM(D32:D37)+D28</f>
        <v>0</v>
      </c>
      <c r="E39" s="14">
        <f t="shared" ref="E39:L39" si="5">SUM(E32:E37)+E28</f>
        <v>0</v>
      </c>
      <c r="F39" s="15">
        <f t="shared" si="5"/>
        <v>31767</v>
      </c>
      <c r="G39" s="15">
        <f t="shared" si="5"/>
        <v>-2427197</v>
      </c>
      <c r="H39" s="15">
        <f t="shared" si="5"/>
        <v>19997666</v>
      </c>
      <c r="I39" s="14">
        <f t="shared" si="5"/>
        <v>0</v>
      </c>
      <c r="J39" s="14">
        <f t="shared" si="5"/>
        <v>0</v>
      </c>
      <c r="K39" s="14">
        <f t="shared" si="5"/>
        <v>0</v>
      </c>
      <c r="L39" s="15">
        <f t="shared" si="5"/>
        <v>17602236</v>
      </c>
      <c r="M39" s="12">
        <v>18074284</v>
      </c>
      <c r="N39" s="16">
        <f>L39-M39</f>
        <v>-472048</v>
      </c>
    </row>
    <row r="40" spans="1:14" ht="15.75" thickTop="1" x14ac:dyDescent="0.25"/>
    <row r="42" spans="1:14" x14ac:dyDescent="0.25">
      <c r="F42" s="1">
        <v>31767</v>
      </c>
      <c r="G42" s="1">
        <f>+-1967109+679816+-323215+-103313+907877+-1359740+221819</f>
        <v>-1943865</v>
      </c>
      <c r="H42" s="1">
        <f>19980740+5642</f>
        <v>19986382</v>
      </c>
      <c r="L42" s="1">
        <f>+F42+G42+H42</f>
        <v>18074284</v>
      </c>
    </row>
    <row r="43" spans="1:14" x14ac:dyDescent="0.25">
      <c r="F43" s="5">
        <f t="shared" ref="F43" si="6">+F39-F42</f>
        <v>0</v>
      </c>
      <c r="G43" s="5">
        <f>+G39-G42</f>
        <v>-483332</v>
      </c>
      <c r="H43" s="5">
        <f t="shared" ref="H43:L43" si="7">+H39-H42</f>
        <v>11284</v>
      </c>
      <c r="I43" s="5">
        <f t="shared" si="7"/>
        <v>0</v>
      </c>
      <c r="J43" s="5">
        <f t="shared" si="7"/>
        <v>0</v>
      </c>
      <c r="K43" s="5">
        <f t="shared" si="7"/>
        <v>0</v>
      </c>
      <c r="L43" s="5">
        <f t="shared" si="7"/>
        <v>-472048</v>
      </c>
    </row>
  </sheetData>
  <mergeCells count="5">
    <mergeCell ref="A1:L1"/>
    <mergeCell ref="A2:L2"/>
    <mergeCell ref="A4:L4"/>
    <mergeCell ref="A5:L5"/>
    <mergeCell ref="A3:L3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N69"/>
  <sheetViews>
    <sheetView tabSelected="1" topLeftCell="A25" zoomScale="90" zoomScaleNormal="90" workbookViewId="0">
      <selection activeCell="J54" sqref="J54"/>
    </sheetView>
  </sheetViews>
  <sheetFormatPr defaultRowHeight="15.75" x14ac:dyDescent="0.25"/>
  <cols>
    <col min="1" max="1" width="3.28515625" style="24" customWidth="1"/>
    <col min="2" max="2" width="59" style="24" customWidth="1"/>
    <col min="3" max="4" width="21" style="24" customWidth="1"/>
    <col min="5" max="5" width="11.5703125" style="24" bestFit="1" customWidth="1"/>
    <col min="6" max="6" width="13.140625" style="24" bestFit="1" customWidth="1"/>
    <col min="7" max="7" width="14.140625" style="24" customWidth="1"/>
    <col min="8" max="11" width="9.140625" style="24"/>
    <col min="12" max="12" width="16.28515625" style="24" customWidth="1"/>
    <col min="13" max="13" width="17.5703125" style="24" customWidth="1"/>
    <col min="14" max="14" width="3.5703125" style="24" customWidth="1"/>
    <col min="15" max="16384" width="9.140625" style="24"/>
  </cols>
  <sheetData>
    <row r="1" spans="1:4" x14ac:dyDescent="0.25">
      <c r="A1" s="83" t="s">
        <v>0</v>
      </c>
      <c r="B1" s="83"/>
      <c r="C1" s="83"/>
      <c r="D1" s="83"/>
    </row>
    <row r="2" spans="1:4" x14ac:dyDescent="0.25">
      <c r="A2" s="83" t="s">
        <v>40</v>
      </c>
      <c r="B2" s="83"/>
      <c r="C2" s="83"/>
      <c r="D2" s="83"/>
    </row>
    <row r="3" spans="1:4" x14ac:dyDescent="0.25">
      <c r="A3" s="48" t="s">
        <v>78</v>
      </c>
      <c r="B3" s="48"/>
      <c r="C3" s="48"/>
      <c r="D3" s="48"/>
    </row>
    <row r="4" spans="1:4" x14ac:dyDescent="0.25">
      <c r="A4" s="67" t="s">
        <v>114</v>
      </c>
      <c r="B4" s="67"/>
      <c r="C4" s="67"/>
      <c r="D4" s="67"/>
    </row>
    <row r="5" spans="1:4" x14ac:dyDescent="0.25">
      <c r="A5" s="86"/>
      <c r="B5" s="86"/>
      <c r="C5" s="86"/>
      <c r="D5" s="86"/>
    </row>
    <row r="7" spans="1:4" x14ac:dyDescent="0.25">
      <c r="C7" s="69" t="s">
        <v>121</v>
      </c>
      <c r="D7" s="69" t="s">
        <v>115</v>
      </c>
    </row>
    <row r="9" spans="1:4" x14ac:dyDescent="0.25">
      <c r="A9" s="23" t="s">
        <v>41</v>
      </c>
    </row>
    <row r="11" spans="1:4" x14ac:dyDescent="0.25">
      <c r="A11" s="23" t="s">
        <v>45</v>
      </c>
    </row>
    <row r="12" spans="1:4" x14ac:dyDescent="0.25">
      <c r="B12" s="24" t="s">
        <v>89</v>
      </c>
      <c r="C12" s="35">
        <v>1523901774.4099936</v>
      </c>
      <c r="D12" s="35">
        <v>1311582123.229991</v>
      </c>
    </row>
    <row r="13" spans="1:4" x14ac:dyDescent="0.25">
      <c r="B13" s="24" t="s">
        <v>42</v>
      </c>
      <c r="C13" s="35">
        <v>1939977641.4599977</v>
      </c>
      <c r="D13" s="35">
        <v>2054506618.0799999</v>
      </c>
    </row>
    <row r="14" spans="1:4" x14ac:dyDescent="0.25">
      <c r="B14" s="24" t="s">
        <v>43</v>
      </c>
      <c r="C14" s="35">
        <v>657943229.94999993</v>
      </c>
      <c r="D14" s="35">
        <v>2128232731.8999999</v>
      </c>
    </row>
    <row r="15" spans="1:4" x14ac:dyDescent="0.25">
      <c r="B15" s="24" t="s">
        <v>44</v>
      </c>
      <c r="C15" s="35">
        <v>580720713.3900001</v>
      </c>
      <c r="D15" s="35">
        <v>96791595.825999901</v>
      </c>
    </row>
    <row r="16" spans="1:4" x14ac:dyDescent="0.25">
      <c r="A16" s="23" t="s">
        <v>46</v>
      </c>
      <c r="B16" s="23"/>
      <c r="C16" s="36">
        <v>4702543359.2099915</v>
      </c>
      <c r="D16" s="36">
        <v>5591113069.0359907</v>
      </c>
    </row>
    <row r="17" spans="1:14" x14ac:dyDescent="0.25">
      <c r="C17" s="35"/>
      <c r="D17" s="35"/>
    </row>
    <row r="18" spans="1:14" x14ac:dyDescent="0.25">
      <c r="A18" s="23" t="s">
        <v>47</v>
      </c>
      <c r="C18" s="35"/>
      <c r="D18" s="35"/>
    </row>
    <row r="19" spans="1:14" x14ac:dyDescent="0.25">
      <c r="B19" s="24" t="s">
        <v>91</v>
      </c>
      <c r="C19" s="35">
        <v>1068936423.3099999</v>
      </c>
      <c r="D19" s="35">
        <v>907072449.92999995</v>
      </c>
      <c r="F19" s="25"/>
      <c r="G19" s="25"/>
    </row>
    <row r="20" spans="1:14" x14ac:dyDescent="0.25">
      <c r="B20" s="24" t="s">
        <v>92</v>
      </c>
      <c r="C20" s="35">
        <v>616507289.77579987</v>
      </c>
      <c r="D20" s="35">
        <v>578211209.38380003</v>
      </c>
      <c r="F20" s="27"/>
      <c r="G20" s="27"/>
    </row>
    <row r="21" spans="1:14" x14ac:dyDescent="0.25">
      <c r="B21" s="24" t="s">
        <v>103</v>
      </c>
      <c r="C21" s="84">
        <v>287018661.51999998</v>
      </c>
      <c r="D21" s="84">
        <v>1938971176.4400001</v>
      </c>
    </row>
    <row r="22" spans="1:14" s="23" customFormat="1" x14ac:dyDescent="0.25">
      <c r="A22" s="23" t="s">
        <v>49</v>
      </c>
      <c r="C22" s="36">
        <v>1972462374.6057997</v>
      </c>
      <c r="D22" s="62">
        <v>3424254835.7537999</v>
      </c>
      <c r="E22" s="24"/>
      <c r="F22" s="24"/>
      <c r="G22" s="24"/>
      <c r="N22" s="24"/>
    </row>
    <row r="23" spans="1:14" x14ac:dyDescent="0.25">
      <c r="A23" s="23"/>
      <c r="C23" s="35"/>
      <c r="D23" s="35"/>
      <c r="E23" s="23"/>
      <c r="F23" s="23"/>
      <c r="G23" s="23"/>
    </row>
    <row r="24" spans="1:14" ht="16.5" thickBot="1" x14ac:dyDescent="0.3">
      <c r="A24" s="23" t="s">
        <v>104</v>
      </c>
      <c r="B24" s="23"/>
      <c r="C24" s="41">
        <v>2730080984.6041918</v>
      </c>
      <c r="D24" s="41">
        <v>2166858233.2821908</v>
      </c>
    </row>
    <row r="25" spans="1:14" x14ac:dyDescent="0.25">
      <c r="B25" s="23"/>
      <c r="C25" s="26"/>
      <c r="D25" s="26"/>
    </row>
    <row r="26" spans="1:14" x14ac:dyDescent="0.25">
      <c r="A26" s="23" t="s">
        <v>50</v>
      </c>
      <c r="C26" s="27"/>
      <c r="D26" s="27"/>
    </row>
    <row r="27" spans="1:14" x14ac:dyDescent="0.25">
      <c r="C27" s="27"/>
      <c r="D27" s="27"/>
    </row>
    <row r="28" spans="1:14" x14ac:dyDescent="0.25">
      <c r="A28" s="23" t="s">
        <v>45</v>
      </c>
    </row>
    <row r="29" spans="1:14" s="23" customFormat="1" x14ac:dyDescent="0.25">
      <c r="A29" s="24"/>
      <c r="B29" s="24" t="s">
        <v>52</v>
      </c>
      <c r="C29" s="85">
        <v>17791481.650000002</v>
      </c>
      <c r="D29" s="85">
        <v>-26290000</v>
      </c>
      <c r="E29" s="24"/>
      <c r="F29" s="24"/>
      <c r="G29" s="24"/>
    </row>
    <row r="30" spans="1:14" x14ac:dyDescent="0.25">
      <c r="A30" s="23"/>
      <c r="B30" s="24" t="s">
        <v>105</v>
      </c>
      <c r="C30" s="85">
        <v>17000000</v>
      </c>
      <c r="D30" s="85">
        <v>160523482.61000001</v>
      </c>
      <c r="E30" s="23"/>
      <c r="F30" s="23"/>
      <c r="G30" s="23"/>
    </row>
    <row r="31" spans="1:14" x14ac:dyDescent="0.25">
      <c r="A31" s="23" t="s">
        <v>46</v>
      </c>
      <c r="B31" s="23"/>
      <c r="C31" s="36">
        <v>34791481.650000006</v>
      </c>
      <c r="D31" s="36">
        <v>134233482.61000001</v>
      </c>
    </row>
    <row r="32" spans="1:14" x14ac:dyDescent="0.25">
      <c r="B32" s="24" t="s">
        <v>48</v>
      </c>
      <c r="C32" s="35"/>
      <c r="D32" s="35"/>
    </row>
    <row r="33" spans="1:7" x14ac:dyDescent="0.25">
      <c r="A33" s="23" t="s">
        <v>47</v>
      </c>
      <c r="C33" s="35"/>
      <c r="D33" s="35"/>
    </row>
    <row r="34" spans="1:7" x14ac:dyDescent="0.25">
      <c r="B34" s="24" t="s">
        <v>106</v>
      </c>
      <c r="C34" s="35">
        <v>-1312100928.98</v>
      </c>
      <c r="D34" s="35">
        <v>137069823.94</v>
      </c>
      <c r="E34" s="27"/>
      <c r="F34" s="27"/>
    </row>
    <row r="35" spans="1:7" x14ac:dyDescent="0.25">
      <c r="A35" s="23"/>
      <c r="B35" s="24" t="s">
        <v>93</v>
      </c>
      <c r="C35" s="35">
        <v>481215894.48000002</v>
      </c>
      <c r="D35" s="35">
        <v>115879842.63</v>
      </c>
      <c r="E35" s="23"/>
      <c r="F35" s="23"/>
      <c r="G35" s="23"/>
    </row>
    <row r="36" spans="1:7" x14ac:dyDescent="0.25">
      <c r="A36" s="23" t="s">
        <v>49</v>
      </c>
      <c r="B36" s="23"/>
      <c r="C36" s="36">
        <v>-830885034.5</v>
      </c>
      <c r="D36" s="36">
        <v>252949666.56999999</v>
      </c>
      <c r="E36" s="23"/>
      <c r="F36" s="23"/>
      <c r="G36" s="23"/>
    </row>
    <row r="37" spans="1:7" s="23" customFormat="1" x14ac:dyDescent="0.25">
      <c r="B37" s="24"/>
      <c r="C37" s="35"/>
      <c r="D37" s="35"/>
      <c r="E37" s="24"/>
      <c r="F37" s="24"/>
      <c r="G37" s="24"/>
    </row>
    <row r="38" spans="1:7" ht="16.5" thickBot="1" x14ac:dyDescent="0.3">
      <c r="A38" s="23" t="s">
        <v>94</v>
      </c>
      <c r="B38" s="23"/>
      <c r="C38" s="41">
        <v>865676516.14999998</v>
      </c>
      <c r="D38" s="41">
        <v>-118716183.95999998</v>
      </c>
      <c r="E38" s="23"/>
      <c r="F38" s="23"/>
      <c r="G38" s="23"/>
    </row>
    <row r="39" spans="1:7" x14ac:dyDescent="0.25">
      <c r="A39" s="23"/>
      <c r="B39" s="23"/>
      <c r="C39" s="26"/>
      <c r="D39" s="26"/>
      <c r="E39" s="23"/>
      <c r="F39" s="23"/>
      <c r="G39" s="23"/>
    </row>
    <row r="40" spans="1:7" x14ac:dyDescent="0.25">
      <c r="A40" s="23" t="s">
        <v>51</v>
      </c>
      <c r="C40" s="27"/>
      <c r="D40" s="27"/>
    </row>
    <row r="42" spans="1:7" x14ac:dyDescent="0.25">
      <c r="A42" s="23" t="s">
        <v>45</v>
      </c>
    </row>
    <row r="43" spans="1:7" x14ac:dyDescent="0.25">
      <c r="B43" s="24" t="s">
        <v>112</v>
      </c>
      <c r="C43" s="35">
        <v>442671.00089998252</v>
      </c>
      <c r="D43" s="35">
        <v>1664387.4450000005</v>
      </c>
    </row>
    <row r="44" spans="1:7" x14ac:dyDescent="0.25">
      <c r="B44" s="24" t="s">
        <v>119</v>
      </c>
      <c r="C44" s="35">
        <v>297029272</v>
      </c>
      <c r="D44" s="25">
        <v>495815000</v>
      </c>
    </row>
    <row r="45" spans="1:7" x14ac:dyDescent="0.25">
      <c r="B45" s="24" t="s">
        <v>120</v>
      </c>
      <c r="C45" s="35">
        <v>0</v>
      </c>
      <c r="D45" s="25">
        <v>57185000</v>
      </c>
    </row>
    <row r="46" spans="1:7" x14ac:dyDescent="0.25">
      <c r="A46" s="23" t="s">
        <v>46</v>
      </c>
      <c r="C46" s="42">
        <v>297471943.00089997</v>
      </c>
      <c r="D46" s="42">
        <v>554664387.44499993</v>
      </c>
    </row>
    <row r="47" spans="1:7" x14ac:dyDescent="0.25">
      <c r="C47" s="25"/>
      <c r="D47" s="25"/>
    </row>
    <row r="48" spans="1:7" x14ac:dyDescent="0.25">
      <c r="A48" s="23" t="s">
        <v>47</v>
      </c>
      <c r="C48" s="25"/>
      <c r="D48" s="25"/>
    </row>
    <row r="49" spans="1:6" x14ac:dyDescent="0.25">
      <c r="B49" s="24" t="s">
        <v>107</v>
      </c>
      <c r="C49" s="35">
        <v>2998825336.2157001</v>
      </c>
      <c r="D49" s="35">
        <v>2444769894.4849</v>
      </c>
      <c r="E49" s="27"/>
      <c r="F49" s="27"/>
    </row>
    <row r="50" spans="1:6" x14ac:dyDescent="0.25">
      <c r="A50" s="23"/>
      <c r="B50" s="24" t="s">
        <v>53</v>
      </c>
      <c r="C50" s="35">
        <v>124688385.31300001</v>
      </c>
      <c r="D50" s="35">
        <v>131167275.18000001</v>
      </c>
    </row>
    <row r="51" spans="1:6" x14ac:dyDescent="0.25">
      <c r="B51" s="28" t="s">
        <v>108</v>
      </c>
      <c r="C51" s="35">
        <v>350535517.80000001</v>
      </c>
      <c r="D51" s="35">
        <v>262901638.34999999</v>
      </c>
    </row>
    <row r="52" spans="1:6" x14ac:dyDescent="0.25">
      <c r="C52" s="42">
        <v>3474049239.3287005</v>
      </c>
      <c r="D52" s="42">
        <v>2838838808.0148997</v>
      </c>
    </row>
    <row r="53" spans="1:6" x14ac:dyDescent="0.25">
      <c r="A53" s="23" t="s">
        <v>109</v>
      </c>
      <c r="C53" s="35"/>
      <c r="D53" s="35"/>
    </row>
    <row r="54" spans="1:6" ht="16.5" thickBot="1" x14ac:dyDescent="0.3">
      <c r="A54" s="23" t="s">
        <v>49</v>
      </c>
      <c r="C54" s="43">
        <v>-3176577296.3278008</v>
      </c>
      <c r="D54" s="43">
        <v>-2284174420.5698996</v>
      </c>
    </row>
    <row r="55" spans="1:6" x14ac:dyDescent="0.25">
      <c r="A55" s="33" t="s">
        <v>110</v>
      </c>
      <c r="C55" s="35"/>
      <c r="D55" s="35"/>
    </row>
    <row r="56" spans="1:6" x14ac:dyDescent="0.25">
      <c r="B56" s="23"/>
      <c r="C56" s="44">
        <v>419180204.42639112</v>
      </c>
      <c r="D56" s="44">
        <v>-236032371.2477088</v>
      </c>
    </row>
    <row r="57" spans="1:6" x14ac:dyDescent="0.25">
      <c r="A57" s="23" t="s">
        <v>111</v>
      </c>
      <c r="C57" s="44">
        <v>-147680922.02680004</v>
      </c>
      <c r="D57" s="44">
        <v>359134899.09699988</v>
      </c>
    </row>
    <row r="58" spans="1:6" x14ac:dyDescent="0.25">
      <c r="A58" s="23"/>
      <c r="B58" s="34"/>
      <c r="C58" s="35"/>
      <c r="D58" s="35"/>
    </row>
    <row r="59" spans="1:6" ht="16.5" thickBot="1" x14ac:dyDescent="0.3">
      <c r="A59" s="23" t="s">
        <v>54</v>
      </c>
      <c r="B59" s="23"/>
      <c r="C59" s="41">
        <v>796808149.10002482</v>
      </c>
      <c r="D59" s="41">
        <v>673705621.24761796</v>
      </c>
    </row>
    <row r="60" spans="1:6" x14ac:dyDescent="0.25">
      <c r="A60" s="23"/>
      <c r="B60" s="23"/>
      <c r="C60" s="44"/>
      <c r="D60" s="44"/>
    </row>
    <row r="61" spans="1:6" ht="16.5" thickBot="1" x14ac:dyDescent="0.3">
      <c r="A61" s="23" t="s">
        <v>55</v>
      </c>
      <c r="B61" s="23"/>
      <c r="C61" s="37">
        <v>1068307431.4996159</v>
      </c>
      <c r="D61" s="37">
        <v>796808149.09690905</v>
      </c>
    </row>
    <row r="62" spans="1:6" ht="16.5" thickTop="1" x14ac:dyDescent="0.25">
      <c r="B62" s="23"/>
      <c r="C62" s="35"/>
      <c r="D62" s="35"/>
    </row>
    <row r="64" spans="1:6" x14ac:dyDescent="0.25">
      <c r="C64" s="27"/>
      <c r="D64" s="27"/>
    </row>
    <row r="65" spans="3:4" x14ac:dyDescent="0.25">
      <c r="C65" s="45">
        <v>-1.430511474609375E-6</v>
      </c>
    </row>
    <row r="67" spans="3:4" x14ac:dyDescent="0.25">
      <c r="C67" s="35"/>
      <c r="D67" s="35"/>
    </row>
    <row r="69" spans="3:4" x14ac:dyDescent="0.25">
      <c r="C69" s="45"/>
      <c r="D69" s="45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 Fin Pos (2)</vt:lpstr>
      <vt:lpstr>Con Fin Perf (2)</vt:lpstr>
      <vt:lpstr>Con Equity</vt:lpstr>
      <vt:lpstr>Con Cash Flow  (2)</vt:lpstr>
      <vt:lpstr>'Con Equity'!Print_Area</vt:lpstr>
      <vt:lpstr>'Con Fin Perf (2)'!Print_Area</vt:lpstr>
      <vt:lpstr>'Con Fin Pos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2020-10-01T02:26:31Z</dcterms:modified>
</cp:coreProperties>
</file>